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אופיר מאגדי\Desktop\מכללה למנהל GOOL\הקלטות\שיעור 3 ערך נוכחי לסכום חד פעמי\"/>
    </mc:Choice>
  </mc:AlternateContent>
  <xr:revisionPtr revIDLastSave="0" documentId="13_ncr:1_{12757461-E308-4AD8-9A59-1463325D13D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דוגמאות מרצה שאלות 1-6" sheetId="1" r:id="rId1"/>
    <sheet name="תרגול עצמי שאלות 7-9" sheetId="2" r:id="rId2"/>
    <sheet name="שאלות לתרגול 10-14" sheetId="3" r:id="rId3"/>
    <sheet name="תרגיל בית 15-18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2" i="4" l="1"/>
  <c r="I111" i="4"/>
  <c r="I110" i="4"/>
  <c r="P77" i="4"/>
  <c r="N75" i="4"/>
  <c r="N72" i="4"/>
  <c r="N73" i="4"/>
  <c r="N74" i="4"/>
  <c r="N71" i="4"/>
  <c r="J58" i="4"/>
  <c r="J56" i="4"/>
  <c r="J55" i="4"/>
  <c r="M49" i="4"/>
  <c r="J49" i="4"/>
  <c r="J50" i="4"/>
  <c r="J44" i="4"/>
  <c r="L15" i="4"/>
  <c r="L14" i="4"/>
  <c r="L13" i="4"/>
  <c r="N13" i="4"/>
  <c r="P13" i="4"/>
  <c r="R13" i="4"/>
  <c r="M149" i="3"/>
  <c r="M148" i="3"/>
  <c r="M147" i="3"/>
  <c r="M146" i="3"/>
  <c r="L123" i="3"/>
  <c r="L122" i="3"/>
  <c r="L121" i="3"/>
  <c r="L78" i="3"/>
  <c r="K51" i="3"/>
  <c r="K50" i="3"/>
  <c r="K46" i="3"/>
  <c r="L13" i="3"/>
  <c r="I71" i="2" l="1"/>
  <c r="I70" i="2"/>
  <c r="K44" i="2"/>
  <c r="K43" i="2"/>
  <c r="K42" i="2"/>
  <c r="J13" i="2"/>
  <c r="V50" i="1"/>
  <c r="U46" i="1"/>
  <c r="V32" i="1"/>
  <c r="V23" i="1"/>
  <c r="L76" i="1"/>
  <c r="L75" i="1"/>
  <c r="L73" i="1"/>
  <c r="I76" i="1"/>
  <c r="I75" i="1"/>
  <c r="I73" i="1"/>
  <c r="I70" i="1"/>
  <c r="J58" i="1"/>
  <c r="L48" i="1"/>
  <c r="J54" i="1"/>
  <c r="L49" i="1"/>
  <c r="J51" i="1"/>
  <c r="L50" i="1"/>
  <c r="J48" i="1"/>
  <c r="J36" i="1"/>
  <c r="J33" i="1"/>
  <c r="J18" i="1"/>
  <c r="J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Adi</author>
  </authors>
  <commentList>
    <comment ref="I3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הסכום שבו הלקוח יהיה אדיש הוא הערך הנוכחי של שווי המוצר בעוד 4 חודשים
</t>
        </r>
      </text>
    </comment>
  </commentList>
</comments>
</file>

<file path=xl/sharedStrings.xml><?xml version="1.0" encoding="utf-8"?>
<sst xmlns="http://schemas.openxmlformats.org/spreadsheetml/2006/main" count="231" uniqueCount="134">
  <si>
    <t>r</t>
  </si>
  <si>
    <t>ריבית שנתית</t>
  </si>
  <si>
    <t>n</t>
  </si>
  <si>
    <t>FV</t>
  </si>
  <si>
    <t>PV</t>
  </si>
  <si>
    <t>נתונים:</t>
  </si>
  <si>
    <t>סכום חד-פעמי</t>
  </si>
  <si>
    <t>מספר השנים</t>
  </si>
  <si>
    <t>סעיף א:</t>
  </si>
  <si>
    <t>סעיף ב:</t>
  </si>
  <si>
    <t xml:space="preserve">סעיף 1: </t>
  </si>
  <si>
    <t xml:space="preserve">סעיף 2: </t>
  </si>
  <si>
    <t>אחוז ההנחה:</t>
  </si>
  <si>
    <t>שווי לאחר הנחה:</t>
  </si>
  <si>
    <t>תשובה:</t>
  </si>
  <si>
    <t>ריבית</t>
  </si>
  <si>
    <t>שנה 1</t>
  </si>
  <si>
    <t>שנה 2</t>
  </si>
  <si>
    <t>שנה 3</t>
  </si>
  <si>
    <t>שלב 1- חילוץ הריבית:</t>
  </si>
  <si>
    <t>r?</t>
  </si>
  <si>
    <t>שלב 2 - מציאת הסכום שיופקד היום:</t>
  </si>
  <si>
    <t>PV?</t>
  </si>
  <si>
    <t>ערך נוכחי (PV)</t>
  </si>
  <si>
    <t>סכום פרעון</t>
  </si>
  <si>
    <t>שנים</t>
  </si>
  <si>
    <t>תשלום 1</t>
  </si>
  <si>
    <t>PV1</t>
  </si>
  <si>
    <t>תשלום 2</t>
  </si>
  <si>
    <t>PV2</t>
  </si>
  <si>
    <t xml:space="preserve">תשלום 2 </t>
  </si>
  <si>
    <t>שניהם יחד</t>
  </si>
  <si>
    <t>תקופה 1</t>
  </si>
  <si>
    <t>תקופה 2</t>
  </si>
  <si>
    <t>סכום לזמן 2 על הציר</t>
  </si>
  <si>
    <t>סכום לזמן 4 על הציר</t>
  </si>
  <si>
    <t>זמן 0 על הציר</t>
  </si>
  <si>
    <t>זמן 2 על הציר</t>
  </si>
  <si>
    <t>סעיף א'</t>
  </si>
  <si>
    <t>נתונים</t>
  </si>
  <si>
    <t>PMT</t>
  </si>
  <si>
    <t>שכר בסוף כל שנה</t>
  </si>
  <si>
    <t>מספר שנים</t>
  </si>
  <si>
    <t>Type</t>
  </si>
  <si>
    <t>תחילת / סוף שנה</t>
  </si>
  <si>
    <t>הסכום המינימאלי היום (PV)</t>
  </si>
  <si>
    <t>סעיף ב'</t>
  </si>
  <si>
    <t>הערה: למרות שזהו הסכום אותו תקבל היום - הסכום במינוס כי הפונקציה מתוכנתת שהערך במינוס אם הנתון בפלוס</t>
  </si>
  <si>
    <t>ריבית חודשית</t>
  </si>
  <si>
    <t>המרה לחודשים</t>
  </si>
  <si>
    <t>גובה החזר חודשי</t>
  </si>
  <si>
    <t>תחילת / סוף חודש</t>
  </si>
  <si>
    <t>סכום המשכנתא (PV)</t>
  </si>
  <si>
    <t>שאלה 1</t>
  </si>
  <si>
    <t>שאלה 2</t>
  </si>
  <si>
    <t>שאלה 3</t>
  </si>
  <si>
    <t>שאלה 5</t>
  </si>
  <si>
    <t>שאלה 6</t>
  </si>
  <si>
    <t>עדיף תשלום באשראי</t>
  </si>
  <si>
    <t>שנה4</t>
  </si>
  <si>
    <t>P.V3</t>
  </si>
  <si>
    <t>P.V 2</t>
  </si>
  <si>
    <t>P.V 1</t>
  </si>
  <si>
    <t>P.V0</t>
  </si>
  <si>
    <t>ערך נוכחי  סדרתי (PV)  המשך...(אופיר מאגדי-מרצה למימון)</t>
  </si>
  <si>
    <t>שאלה 7</t>
  </si>
  <si>
    <t>שאלה 8</t>
  </si>
  <si>
    <t>בעל הפתיע את אישתו במתנת יום הולדת: מייבש כביסה איכותי! בעל החנות הציע לזוג לשלם את המוצר שעלותו 2000 ש"ח</t>
  </si>
  <si>
    <t>ב-2 תשלומים באופן הבא: תשלום ראשון בעוד 3 חודשים מהיום בסכום של 1000 ש"ח והתשלום השני יבוצע בעוד 6 חודשים</t>
  </si>
  <si>
    <t>מהיום בסכום של 1000 ש"ח, לחילופין, הזוג יכול לשלם במסומן היום, 1,450 ש"ח. מה יעדיף הזוג? הנח ריבית חודשית 2%.</t>
  </si>
  <si>
    <t>N</t>
  </si>
  <si>
    <t>R</t>
  </si>
  <si>
    <t>CASH</t>
  </si>
  <si>
    <t>ליעד צפוי לקבל 5,000 ש"ח בעוד 3 שנים בסיום לימודיו. הריבית השנתית 4% בשנתיים הראשונות, ו- 2% בשנה השלישית</t>
  </si>
  <si>
    <t>מה הערך הנוכחי של ליעד?</t>
  </si>
  <si>
    <t>שאלה 9</t>
  </si>
  <si>
    <t>שלב א</t>
  </si>
  <si>
    <t>PV 2</t>
  </si>
  <si>
    <t>PV 0</t>
  </si>
  <si>
    <t>תאריך</t>
  </si>
  <si>
    <t>סכום הכסף בשקלים</t>
  </si>
  <si>
    <t>שאלה 10</t>
  </si>
  <si>
    <t>שאלה 11</t>
  </si>
  <si>
    <t>שאלה 12</t>
  </si>
  <si>
    <t>שאלה 13</t>
  </si>
  <si>
    <t>שאלה 14</t>
  </si>
  <si>
    <t>מזל טוב!!! שושי התקשרה אלייך ממפעל הפיס ומאפשרת לך לבחור באחת מבין 4 החלופות שלהלן:</t>
  </si>
  <si>
    <t>א. קבלת סכום של 100,000 ש"ח היום</t>
  </si>
  <si>
    <t>ב. קבלת סכום של 150,000 ש"ח בעוד 7 שנים מהיום</t>
  </si>
  <si>
    <t>ג. קבלת סכום של 50,000 ש"ח היום ועוד 90,000 ש"ח בעוד 6 שנים מהיום</t>
  </si>
  <si>
    <t>ד. קבלת סכום של 60,000 ש"ח בעוד 4 שנים ועוד סכום של 70,000 ש"ח בעוד 5 שנים.</t>
  </si>
  <si>
    <t>בהנחה ושיעור הריבית השנתית שלך הינה 6% איזו חלופה תעדיף?</t>
  </si>
  <si>
    <t xml:space="preserve">מחירה של דירה ברחוב הזמיר 5 בעיר יבנה בעוד 8 שנים (ע"פ הערכת השמאי: אופיר מאגדי) תהיה: 1,580,000 ש"ח </t>
  </si>
  <si>
    <t>א. מהו הסכום החד פעמי שעלייך להפקיד היום בתוכנית חיסכון נושאת ריבית שנתית בגובה 3% ע"מ</t>
  </si>
  <si>
    <t>שבבוא העת תוכל לרכוש את הדירה המיוחלת?</t>
  </si>
  <si>
    <t xml:space="preserve">ב. הנח כי אתה מבצע הפקדה ראשונית היום של 600,000 ש"ח בתוכנית חיסכון נושאת ריבית שנתית בגובה </t>
  </si>
  <si>
    <t>של 5%, מהו הסכום שתצטרך להפקיד בעוד 5 שנים ע"מ שבעוד 8 שנים תוכל לרכוש את הנכס ביבנה?</t>
  </si>
  <si>
    <t>בתאריך 1.1.20 הוצגו לפנייך ההמחאות הבאות:</t>
  </si>
  <si>
    <t>סכום המחאה</t>
  </si>
  <si>
    <t>תאריך פירעון</t>
  </si>
  <si>
    <t xml:space="preserve"> 2600 ש"ח </t>
  </si>
  <si>
    <t xml:space="preserve"> 2801 ש"ח </t>
  </si>
  <si>
    <t xml:space="preserve"> 2000 ש"ח </t>
  </si>
  <si>
    <t xml:space="preserve"> 3603 ש"ח </t>
  </si>
  <si>
    <t>30.6.2020</t>
  </si>
  <si>
    <t>31.3.2020</t>
  </si>
  <si>
    <t>30.9.2020</t>
  </si>
  <si>
    <t>31.12.2020</t>
  </si>
  <si>
    <t>הריבית החודשית 1%</t>
  </si>
  <si>
    <t>ב. מה צריך להיות הסכום הנקוב על גבי המחאה אשר צפויה להיפרע ב 30.6.2020?</t>
  </si>
  <si>
    <t>אופיר אמור לקבל מענק שחרור מצה"ל בעוד 3 שנים ע"ס 25,000 ש"ח (כהוקרה על 10 שנות שירות בצוות אוויר בחה"א)</t>
  </si>
  <si>
    <t>חשב את ערכו הנוכחי של המענק בהינתן שיעורי הריבית הבאים:</t>
  </si>
  <si>
    <t>בשנה הראשונה 2%, בשנה השנייה 4%, בשנה השלישית 5%.</t>
  </si>
  <si>
    <t>מה משמעות הסכום שקיבלת?</t>
  </si>
  <si>
    <t>שאלה 15</t>
  </si>
  <si>
    <t>שאלה 16</t>
  </si>
  <si>
    <t>שאלה 17</t>
  </si>
  <si>
    <t>שאלה 18</t>
  </si>
  <si>
    <t>FV 5</t>
  </si>
  <si>
    <t>שלב ראשון מציאת ריבית</t>
  </si>
  <si>
    <t>שלב שני מציאת PV0</t>
  </si>
  <si>
    <t>R1</t>
  </si>
  <si>
    <t>R2</t>
  </si>
  <si>
    <t>R3,4</t>
  </si>
  <si>
    <t xml:space="preserve">שלב 1 </t>
  </si>
  <si>
    <t>שלב 2</t>
  </si>
  <si>
    <t>שלב 3</t>
  </si>
  <si>
    <t>PV0</t>
  </si>
  <si>
    <t>A</t>
  </si>
  <si>
    <t>B</t>
  </si>
  <si>
    <t>C</t>
  </si>
  <si>
    <t>D</t>
  </si>
  <si>
    <t>א. חשב את הערך הנוכחי בתאריך 1.1.20 של כל המחאה.</t>
  </si>
  <si>
    <t>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</si>
</sst>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₪&quot;\ #,##0.00;[Red]&quot;₪&quot;\ \-#,##0.00"/>
    <numFmt numFmtId="44" formatCode="_ &quot;₪&quot;\ * #,##0.00_ ;_ &quot;₪&quot;\ * \-#,##0.00_ ;_ &quot;₪&quot;\ * &quot;-&quot;??_ ;_ @_ "/>
    <numFmt numFmtId="164" formatCode="&quot;₪&quot;#,##0;[Red]\-&quot;₪&quot;#,##0"/>
    <numFmt numFmtId="165" formatCode="&quot;₪&quot;#,##0.00;[Red]\-&quot;₪&quot;#,##0.00"/>
    <numFmt numFmtId="166" formatCode="0.000%"/>
    <numFmt numFmtId="167" formatCode="0.0%"/>
  </numFmts>
  <fonts count="17" x14ac:knownFonts="1"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u/>
      <sz val="11"/>
      <color theme="1"/>
      <name val="Arial"/>
      <family val="2"/>
      <scheme val="minor"/>
    </font>
    <font>
      <sz val="9"/>
      <color indexed="81"/>
      <name val="Tahoma"/>
      <family val="2"/>
    </font>
    <font>
      <sz val="11"/>
      <color theme="1"/>
      <name val="Arial"/>
      <family val="2"/>
      <charset val="177"/>
      <scheme val="minor"/>
    </font>
    <font>
      <b/>
      <sz val="16"/>
      <color theme="1"/>
      <name val="Arial"/>
      <family val="2"/>
      <scheme val="minor"/>
    </font>
    <font>
      <b/>
      <sz val="11"/>
      <color rgb="FF00B05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color rgb="FF000000"/>
      <name val="David"/>
      <family val="2"/>
    </font>
    <font>
      <sz val="11"/>
      <color rgb="FF000000"/>
      <name val="David"/>
      <family val="2"/>
    </font>
    <font>
      <sz val="8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1"/>
      <color rgb="FF00B050"/>
      <name val="Arial"/>
      <family val="2"/>
      <charset val="177"/>
      <scheme val="minor"/>
    </font>
    <font>
      <b/>
      <sz val="14"/>
      <color rgb="FFC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3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3" fillId="0" borderId="4" xfId="0" applyFont="1" applyBorder="1"/>
    <xf numFmtId="0" fontId="2" fillId="0" borderId="0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8" fontId="0" fillId="0" borderId="0" xfId="0" applyNumberFormat="1" applyBorder="1"/>
    <xf numFmtId="9" fontId="0" fillId="0" borderId="0" xfId="0" applyNumberFormat="1" applyBorder="1"/>
    <xf numFmtId="0" fontId="4" fillId="2" borderId="0" xfId="0" applyFont="1" applyFill="1" applyBorder="1"/>
    <xf numFmtId="0" fontId="0" fillId="2" borderId="0" xfId="0" applyFill="1" applyBorder="1"/>
    <xf numFmtId="0" fontId="5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9" fontId="0" fillId="0" borderId="0" xfId="0" applyNumberFormat="1" applyBorder="1" applyAlignment="1">
      <alignment horizontal="right"/>
    </xf>
    <xf numFmtId="0" fontId="0" fillId="0" borderId="0" xfId="0" applyFill="1" applyBorder="1"/>
    <xf numFmtId="8" fontId="4" fillId="2" borderId="0" xfId="0" applyNumberFormat="1" applyFont="1" applyFill="1" applyBorder="1" applyAlignment="1">
      <alignment horizontal="center"/>
    </xf>
    <xf numFmtId="8" fontId="4" fillId="0" borderId="0" xfId="0" applyNumberFormat="1" applyFont="1" applyFill="1" applyBorder="1" applyAlignment="1">
      <alignment horizontal="center"/>
    </xf>
    <xf numFmtId="9" fontId="0" fillId="0" borderId="4" xfId="0" applyNumberFormat="1" applyBorder="1"/>
    <xf numFmtId="0" fontId="5" fillId="0" borderId="4" xfId="0" applyFont="1" applyBorder="1"/>
    <xf numFmtId="166" fontId="4" fillId="2" borderId="4" xfId="0" applyNumberFormat="1" applyFont="1" applyFill="1" applyBorder="1"/>
    <xf numFmtId="166" fontId="0" fillId="0" borderId="4" xfId="0" applyNumberFormat="1" applyBorder="1"/>
    <xf numFmtId="165" fontId="4" fillId="2" borderId="4" xfId="0" applyNumberFormat="1" applyFont="1" applyFill="1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167" fontId="0" fillId="0" borderId="4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4" fontId="4" fillId="3" borderId="0" xfId="0" applyNumberFormat="1" applyFont="1" applyFill="1" applyBorder="1"/>
    <xf numFmtId="0" fontId="0" fillId="3" borderId="0" xfId="0" applyFill="1"/>
    <xf numFmtId="0" fontId="8" fillId="3" borderId="0" xfId="0" applyFont="1" applyFill="1"/>
    <xf numFmtId="164" fontId="4" fillId="4" borderId="0" xfId="0" applyNumberFormat="1" applyFont="1" applyFill="1" applyBorder="1"/>
    <xf numFmtId="165" fontId="4" fillId="3" borderId="0" xfId="0" applyNumberFormat="1" applyFont="1" applyFill="1" applyBorder="1"/>
    <xf numFmtId="10" fontId="0" fillId="0" borderId="0" xfId="0" applyNumberFormat="1" applyBorder="1"/>
    <xf numFmtId="10" fontId="0" fillId="0" borderId="0" xfId="0" applyNumberFormat="1" applyFill="1" applyBorder="1"/>
    <xf numFmtId="8" fontId="0" fillId="3" borderId="0" xfId="0" applyNumberFormat="1" applyFill="1" applyBorder="1"/>
    <xf numFmtId="166" fontId="0" fillId="0" borderId="0" xfId="0" applyNumberFormat="1" applyBorder="1"/>
    <xf numFmtId="8" fontId="4" fillId="3" borderId="9" xfId="1" applyNumberFormat="1" applyFont="1" applyFill="1" applyBorder="1"/>
    <xf numFmtId="8" fontId="9" fillId="3" borderId="9" xfId="1" applyNumberFormat="1" applyFont="1" applyFill="1" applyBorder="1"/>
    <xf numFmtId="8" fontId="4" fillId="3" borderId="0" xfId="0" applyNumberFormat="1" applyFont="1" applyFill="1" applyBorder="1"/>
    <xf numFmtId="0" fontId="10" fillId="3" borderId="4" xfId="0" applyFont="1" applyFill="1" applyBorder="1"/>
    <xf numFmtId="0" fontId="0" fillId="3" borderId="0" xfId="0" applyFill="1" applyBorder="1"/>
    <xf numFmtId="0" fontId="0" fillId="3" borderId="5" xfId="0" applyFill="1" applyBorder="1"/>
    <xf numFmtId="0" fontId="10" fillId="3" borderId="0" xfId="0" applyFont="1" applyFill="1" applyBorder="1"/>
    <xf numFmtId="0" fontId="10" fillId="3" borderId="5" xfId="0" applyFont="1" applyFill="1" applyBorder="1"/>
    <xf numFmtId="0" fontId="10" fillId="3" borderId="0" xfId="0" applyFont="1" applyFill="1"/>
    <xf numFmtId="10" fontId="0" fillId="0" borderId="4" xfId="0" applyNumberFormat="1" applyBorder="1"/>
    <xf numFmtId="8" fontId="0" fillId="0" borderId="4" xfId="0" applyNumberFormat="1" applyBorder="1"/>
    <xf numFmtId="8" fontId="0" fillId="3" borderId="4" xfId="0" applyNumberFormat="1" applyFill="1" applyBorder="1"/>
    <xf numFmtId="0" fontId="11" fillId="0" borderId="10" xfId="0" applyFont="1" applyBorder="1" applyAlignment="1">
      <alignment horizontal="right" vertical="center" readingOrder="2"/>
    </xf>
    <xf numFmtId="0" fontId="11" fillId="0" borderId="10" xfId="0" applyFont="1" applyBorder="1" applyAlignment="1">
      <alignment horizontal="right" vertical="center" wrapText="1" readingOrder="2"/>
    </xf>
    <xf numFmtId="14" fontId="12" fillId="0" borderId="11" xfId="0" applyNumberFormat="1" applyFont="1" applyBorder="1" applyAlignment="1">
      <alignment horizontal="right" vertical="center" readingOrder="1"/>
    </xf>
    <xf numFmtId="3" fontId="12" fillId="0" borderId="11" xfId="0" applyNumberFormat="1" applyFont="1" applyBorder="1" applyAlignment="1">
      <alignment horizontal="right" vertical="center" readingOrder="1"/>
    </xf>
    <xf numFmtId="0" fontId="14" fillId="3" borderId="0" xfId="0" applyFont="1" applyFill="1"/>
    <xf numFmtId="10" fontId="0" fillId="0" borderId="0" xfId="0" applyNumberFormat="1"/>
    <xf numFmtId="8" fontId="0" fillId="3" borderId="0" xfId="0" applyNumberForma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/>
    <xf numFmtId="10" fontId="0" fillId="5" borderId="0" xfId="0" applyNumberFormat="1" applyFill="1"/>
    <xf numFmtId="8" fontId="0" fillId="0" borderId="0" xfId="0" applyNumberFormat="1"/>
    <xf numFmtId="10" fontId="0" fillId="3" borderId="0" xfId="0" applyNumberFormat="1" applyFill="1"/>
    <xf numFmtId="3" fontId="0" fillId="0" borderId="0" xfId="0" applyNumberFormat="1"/>
    <xf numFmtId="8" fontId="0" fillId="5" borderId="0" xfId="0" applyNumberFormat="1" applyFill="1"/>
    <xf numFmtId="0" fontId="0" fillId="5" borderId="0" xfId="0" applyFill="1" applyAlignment="1">
      <alignment horizontal="center"/>
    </xf>
    <xf numFmtId="10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8" fontId="0" fillId="3" borderId="0" xfId="0" applyNumberForma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14" fillId="3" borderId="0" xfId="0" applyFont="1" applyFill="1" applyAlignment="1">
      <alignment horizontal="center"/>
    </xf>
    <xf numFmtId="0" fontId="16" fillId="3" borderId="9" xfId="0" applyFont="1" applyFill="1" applyBorder="1"/>
    <xf numFmtId="0" fontId="14" fillId="3" borderId="9" xfId="0" applyFont="1" applyFill="1" applyBorder="1" applyAlignment="1">
      <alignment horizontal="center"/>
    </xf>
    <xf numFmtId="10" fontId="16" fillId="3" borderId="0" xfId="0" applyNumberFormat="1" applyFont="1" applyFill="1"/>
    <xf numFmtId="8" fontId="14" fillId="3" borderId="0" xfId="0" applyNumberFormat="1" applyFont="1" applyFill="1" applyAlignment="1">
      <alignment horizontal="center"/>
    </xf>
    <xf numFmtId="8" fontId="16" fillId="3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56847</xdr:colOff>
      <xdr:row>18</xdr:row>
      <xdr:rowOff>144780</xdr:rowOff>
    </xdr:from>
    <xdr:to>
      <xdr:col>15</xdr:col>
      <xdr:colOff>322580</xdr:colOff>
      <xdr:row>26</xdr:row>
      <xdr:rowOff>27376</xdr:rowOff>
    </xdr:to>
    <xdr:pic>
      <xdr:nvPicPr>
        <xdr:cNvPr id="12" name="Picture 1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8428640" y="3444240"/>
          <a:ext cx="6628433" cy="1391356"/>
        </a:xfrm>
        <a:prstGeom prst="rect">
          <a:avLst/>
        </a:prstGeom>
      </xdr:spPr>
    </xdr:pic>
    <xdr:clientData/>
  </xdr:twoCellAnchor>
  <xdr:twoCellAnchor editAs="oneCell">
    <xdr:from>
      <xdr:col>8</xdr:col>
      <xdr:colOff>121920</xdr:colOff>
      <xdr:row>58</xdr:row>
      <xdr:rowOff>171450</xdr:rowOff>
    </xdr:from>
    <xdr:to>
      <xdr:col>15</xdr:col>
      <xdr:colOff>165391</xdr:colOff>
      <xdr:row>64</xdr:row>
      <xdr:rowOff>152454</xdr:rowOff>
    </xdr:to>
    <xdr:pic>
      <xdr:nvPicPr>
        <xdr:cNvPr id="14" name="Picture 22" descr="אופיר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8776329" y="10778490"/>
          <a:ext cx="6406171" cy="1032564"/>
        </a:xfrm>
        <a:prstGeom prst="rect">
          <a:avLst/>
        </a:prstGeom>
      </xdr:spPr>
    </xdr:pic>
    <xdr:clientData/>
  </xdr:twoCellAnchor>
  <xdr:twoCellAnchor>
    <xdr:from>
      <xdr:col>20</xdr:col>
      <xdr:colOff>106680</xdr:colOff>
      <xdr:row>7</xdr:row>
      <xdr:rowOff>5715</xdr:rowOff>
    </xdr:from>
    <xdr:to>
      <xdr:col>27</xdr:col>
      <xdr:colOff>401955</xdr:colOff>
      <xdr:row>14</xdr:row>
      <xdr:rowOff>68581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967947965" y="1377315"/>
          <a:ext cx="6848475" cy="128968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/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תמורת עבודתך בחברת:</a:t>
          </a:r>
          <a:r>
            <a:rPr lang="he-I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"מאגדים שוקולדים"</a:t>
          </a:r>
          <a:r>
            <a:rPr lang="he-I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מובטח לך שכר בגובה של 2000 ₪ שאותם תקבל בכל סוף שנה וזאת למשך 5 שנים. בהנחה שהריבית השנתית היא 4%.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>
            <a:lnSpc>
              <a:spcPct val="150000"/>
            </a:lnSpc>
          </a:pPr>
          <a:r>
            <a:rPr lang="he-I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מהו הסכום המינימאלי, שאותו תסכים לקבל היום, במקום סדרת התקבולים שהוצעה לך? 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he-I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מהו הסכום המינימאלי, שאותו תסכים לקבל היום, במקום סדרת התקבולים שהוצעה לך, בהנחה והתקבולים יתקבלו </a:t>
          </a:r>
          <a:r>
            <a:rPr lang="he-IL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בתחילת כל שנה</a:t>
          </a:r>
          <a:r>
            <a:rPr lang="he-I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?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 rtl="1"/>
          <a:endParaRPr lang="en-US" sz="1100" b="1"/>
        </a:p>
      </xdr:txBody>
    </xdr:sp>
    <xdr:clientData/>
  </xdr:twoCellAnchor>
  <xdr:twoCellAnchor>
    <xdr:from>
      <xdr:col>20</xdr:col>
      <xdr:colOff>285750</xdr:colOff>
      <xdr:row>34</xdr:row>
      <xdr:rowOff>85726</xdr:rowOff>
    </xdr:from>
    <xdr:to>
      <xdr:col>27</xdr:col>
      <xdr:colOff>295275</xdr:colOff>
      <xdr:row>41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968054645" y="6296026"/>
          <a:ext cx="6562725" cy="136207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>
            <a:lnSpc>
              <a:spcPct val="150000"/>
            </a:lnSpc>
          </a:pPr>
          <a:r>
            <a:rPr lang="he-IL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אופיר</a:t>
          </a:r>
          <a:r>
            <a:rPr lang="he-IL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e-IL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מעוניין לקחת הלוואת משכנתא (לרכישת דירה בפרויקט מחיר למשתכן במסגרת משפרי דיור) לתקופה של 25 שנים בריבית חודשית של 0.5%. יכולת ההחזר שלך עומדת על 3,500 ₪ שאותם תשלם בסוף כל חודש. מהו הסכום שיהיה הבנק מוכן להעניק לך היום כהלוואת משכנתא? </a:t>
          </a:r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 rtl="1"/>
          <a:endParaRPr lang="en-US" sz="1400" b="1"/>
        </a:p>
      </xdr:txBody>
    </xdr:sp>
    <xdr:clientData/>
  </xdr:twoCellAnchor>
  <xdr:twoCellAnchor>
    <xdr:from>
      <xdr:col>8</xdr:col>
      <xdr:colOff>0</xdr:colOff>
      <xdr:row>5</xdr:row>
      <xdr:rowOff>76200</xdr:rowOff>
    </xdr:from>
    <xdr:to>
      <xdr:col>15</xdr:col>
      <xdr:colOff>533400</xdr:colOff>
      <xdr:row>9</xdr:row>
      <xdr:rowOff>106680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978454040" y="1005840"/>
          <a:ext cx="6896100" cy="82296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>
            <a:lnSpc>
              <a:spcPct val="150000"/>
            </a:lnSpc>
          </a:pPr>
          <a:r>
            <a:rPr lang="he-I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מה השווי היום של 2</a:t>
          </a:r>
          <a:r>
            <a:rPr lang="ar-SA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,000 </a:t>
          </a:r>
          <a:r>
            <a:rPr lang="he-I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ש</a:t>
          </a:r>
          <a:r>
            <a:rPr lang="ar-SA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he-I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ח שיתקבלו בעוד שנתיים</a:t>
          </a:r>
          <a:r>
            <a:rPr lang="ar-SA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? </a:t>
          </a:r>
          <a:r>
            <a:rPr lang="he-I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כאשר ידוע ששער הריבית היא 3% לשנה. הציגו תוך שימוש בנוסחה המקורית</a:t>
          </a:r>
          <a:r>
            <a:rPr lang="en-U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e-IL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וכן </a:t>
          </a:r>
          <a:r>
            <a:rPr lang="he-I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הציגו תוך שימוש בפונקציית ה-</a:t>
          </a:r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PV</a:t>
          </a:r>
          <a:r>
            <a:rPr lang="he-I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באקסל.</a:t>
          </a:r>
          <a:endParaRPr lang="en-US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 rtl="1"/>
          <a:endParaRPr lang="en-US" sz="1100" b="1"/>
        </a:p>
      </xdr:txBody>
    </xdr:sp>
    <xdr:clientData/>
  </xdr:twoCellAnchor>
  <xdr:twoCellAnchor>
    <xdr:from>
      <xdr:col>7</xdr:col>
      <xdr:colOff>662940</xdr:colOff>
      <xdr:row>37</xdr:row>
      <xdr:rowOff>139065</xdr:rowOff>
    </xdr:from>
    <xdr:to>
      <xdr:col>15</xdr:col>
      <xdr:colOff>487680</xdr:colOff>
      <xdr:row>45</xdr:row>
      <xdr:rowOff>137160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978499760" y="6966585"/>
          <a:ext cx="6621780" cy="14001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1">
            <a:lnSpc>
              <a:spcPct val="150000"/>
            </a:lnSpc>
          </a:pPr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עמית</a:t>
          </a:r>
          <a:r>
            <a:rPr lang="he-I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ומרום ביצעו</a:t>
          </a:r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השקעה שמניבה את התקבולים הבאים:</a:t>
          </a:r>
          <a:endParaRPr lang="en-US" sz="1200">
            <a:effectLst/>
          </a:endParaRPr>
        </a:p>
        <a:p>
          <a:pPr lvl="0" rtl="1">
            <a:lnSpc>
              <a:spcPct val="150000"/>
            </a:lnSpc>
          </a:pPr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2,000 ש"ח בתום השנה הראשונה והשנייה.</a:t>
          </a:r>
          <a:endParaRPr lang="en-US" sz="1200">
            <a:effectLst/>
          </a:endParaRPr>
        </a:p>
        <a:p>
          <a:pPr lvl="0" rtl="1">
            <a:lnSpc>
              <a:spcPct val="150000"/>
            </a:lnSpc>
          </a:pPr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4,000 ש"ח בתום השנה השלישית והרביעית.</a:t>
          </a:r>
          <a:endParaRPr lang="en-US" sz="1200">
            <a:effectLst/>
          </a:endParaRPr>
        </a:p>
        <a:p>
          <a:pPr rtl="1">
            <a:lnSpc>
              <a:spcPct val="150000"/>
            </a:lnSpc>
          </a:pPr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בהנחה והריבית שווה ל-1% בשנה הראשונה והיא גדלה ב-2% </a:t>
          </a:r>
          <a:r>
            <a:rPr lang="he-I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בשנה</a:t>
          </a:r>
          <a:r>
            <a:rPr lang="he-IL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בכל אחת מהשנים שלאחר מכן. חשבו מהו הערך הנוכחי של תזרים התקבולים מההשקעה.</a:t>
          </a:r>
          <a:endParaRPr lang="en-US" sz="1200">
            <a:effectLst/>
          </a:endParaRPr>
        </a:p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97</xdr:row>
      <xdr:rowOff>0</xdr:rowOff>
    </xdr:from>
    <xdr:to>
      <xdr:col>13</xdr:col>
      <xdr:colOff>409575</xdr:colOff>
      <xdr:row>103</xdr:row>
      <xdr:rowOff>114300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2137175" y="12830175"/>
          <a:ext cx="5276850" cy="12001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</xdr:pic>
    <xdr:clientData/>
  </xdr:twoCellAnchor>
  <xdr:twoCellAnchor>
    <xdr:from>
      <xdr:col>8</xdr:col>
      <xdr:colOff>76199</xdr:colOff>
      <xdr:row>2</xdr:row>
      <xdr:rowOff>0</xdr:rowOff>
    </xdr:from>
    <xdr:to>
      <xdr:col>15</xdr:col>
      <xdr:colOff>542924</xdr:colOff>
      <xdr:row>7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975853716" y="396240"/>
          <a:ext cx="6654165" cy="990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>
            <a:lnSpc>
              <a:spcPct val="150000"/>
            </a:lnSpc>
          </a:pPr>
          <a:r>
            <a:rPr lang="he-IL" sz="1200" b="1"/>
            <a:t>חברת: "יהל סייבר" צריכה לפרוע חוב של 80,000 ש"ח בתום 6 שנים מהיום. אופיר, המנהל הפיננסי של החברה שוקל להפקיד סכום מסויים היום,</a:t>
          </a:r>
          <a:r>
            <a:rPr lang="he-IL" sz="1200" b="1" baseline="0"/>
            <a:t> בתוכנית חיסכון בריבית של 2.5% לשנה, שמטרתה לשלם את החוב בעוד 6 שנים. מהו הסכום שעליו להפקיד היום?</a:t>
          </a:r>
          <a:endParaRPr lang="en-US" sz="12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16</xdr:col>
      <xdr:colOff>502920</xdr:colOff>
      <xdr:row>9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0F48DEC-5ADE-42AF-BA10-6EF51D91ADCC}"/>
            </a:ext>
          </a:extLst>
        </xdr:cNvPr>
        <xdr:cNvSpPr txBox="1"/>
      </xdr:nvSpPr>
      <xdr:spPr>
        <a:xfrm>
          <a:off x="10975223160" y="175260"/>
          <a:ext cx="5196840" cy="153162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rtl="1"/>
          <a:r>
            <a:rPr lang="he-IL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גב' שושנה צריכה לפרוע חוב על סך 44,000 ש"ח בתום 5 שנים. לשם כך החליטה להפקיד היום סכום כסף מסוים בתוכנית עם ריבית של 3%</a:t>
          </a:r>
          <a:r>
            <a:rPr lang="he-IL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e-IL" sz="14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לשנה</a:t>
          </a:r>
          <a:r>
            <a:rPr lang="he-IL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br>
            <a:rPr 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he-IL" sz="1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כמה כסף תפקיד שושנה היום על מנת לעמוד בחובותיה?</a:t>
          </a:r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 rtl="1"/>
          <a:endParaRPr lang="he-IL" sz="1400" b="1"/>
        </a:p>
      </xdr:txBody>
    </xdr:sp>
    <xdr:clientData/>
  </xdr:twoCellAnchor>
  <xdr:twoCellAnchor>
    <xdr:from>
      <xdr:col>9</xdr:col>
      <xdr:colOff>45719</xdr:colOff>
      <xdr:row>30</xdr:row>
      <xdr:rowOff>76200</xdr:rowOff>
    </xdr:from>
    <xdr:to>
      <xdr:col>18</xdr:col>
      <xdr:colOff>266699</xdr:colOff>
      <xdr:row>39</xdr:row>
      <xdr:rowOff>5715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2A131F6-5868-4B08-B2E1-3728B114F71B}"/>
            </a:ext>
          </a:extLst>
        </xdr:cNvPr>
        <xdr:cNvSpPr txBox="1"/>
      </xdr:nvSpPr>
      <xdr:spPr>
        <a:xfrm>
          <a:off x="10974118261" y="5463540"/>
          <a:ext cx="6256020" cy="150685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rtl="1"/>
          <a:endParaRPr lang="en-US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בתאריך 1.1.2020 הפקידה שושי סכום כסף כלשהו בתוכנית חיסכון בבנק "מאגדים".</a:t>
          </a:r>
          <a:endParaRPr lang="en-US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כעבור שנתיים (1.1.2022) סכום הכסף שהצטבר לזכותה של שושי בחשבון עמד על 26,000 ₪.</a:t>
          </a:r>
          <a:endParaRPr lang="en-US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כעבור חמש שנים, מיום ההפקדה הראשוני, (1.1.2025), סכום הכסף שהצטבר לזכותה של שושי בחשבון  הבנק עמד על סך של  29,113.57 ₪.</a:t>
          </a:r>
          <a:endParaRPr lang="en-US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חשבו מהו שער הריבית השנתית שנושאת תוכנית החיסכון בבנק "מאגדים" ומהו הסכום הראשוני אשר הופקד על ידי שושי.</a:t>
          </a:r>
          <a:endParaRPr lang="en-US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 rtl="1"/>
          <a:endParaRPr lang="he-IL" sz="1200" b="1"/>
        </a:p>
      </xdr:txBody>
    </xdr:sp>
    <xdr:clientData/>
  </xdr:twoCellAnchor>
  <xdr:twoCellAnchor>
    <xdr:from>
      <xdr:col>9</xdr:col>
      <xdr:colOff>350520</xdr:colOff>
      <xdr:row>62</xdr:row>
      <xdr:rowOff>53340</xdr:rowOff>
    </xdr:from>
    <xdr:to>
      <xdr:col>18</xdr:col>
      <xdr:colOff>350520</xdr:colOff>
      <xdr:row>71</xdr:row>
      <xdr:rowOff>121920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1543608-2D3B-439E-A9D8-5991B36FCBAC}"/>
            </a:ext>
          </a:extLst>
        </xdr:cNvPr>
        <xdr:cNvSpPr txBox="1"/>
      </xdr:nvSpPr>
      <xdr:spPr>
        <a:xfrm>
          <a:off x="10974034440" y="11049000"/>
          <a:ext cx="6035040" cy="164592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rtl="1"/>
          <a:r>
            <a:rPr lang="he-IL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שאלה 3</a:t>
          </a:r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מרום התקבל לעבוד בחברת "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NETTV</a:t>
          </a:r>
          <a:r>
            <a:rPr lang="he-IL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, בעת כניסתו לתפקיד החדש מוצעות בפניו 2 חלופות למענק חתימה על החוזה.</a:t>
          </a:r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he-IL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חלופה א': קבלת</a:t>
          </a:r>
          <a:r>
            <a:rPr 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e-IL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100,000</a:t>
          </a:r>
          <a:r>
            <a:rPr lang="he-IL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₪ היום.</a:t>
          </a:r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rtl="1"/>
          <a:r>
            <a:rPr lang="he-IL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חלופה ב': קבלת 140,000 ₪ בעוד 3 שנים.</a:t>
          </a:r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חשבו מה צריכה להיות הריבית להיוון על מנת שמרום יהיה אדיש בין שתי החלופות.</a:t>
          </a:r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 rtl="1"/>
          <a:endParaRPr lang="he-IL" sz="1400" b="1"/>
        </a:p>
      </xdr:txBody>
    </xdr:sp>
    <xdr:clientData/>
  </xdr:twoCellAnchor>
  <xdr:twoCellAnchor>
    <xdr:from>
      <xdr:col>9</xdr:col>
      <xdr:colOff>45720</xdr:colOff>
      <xdr:row>99</xdr:row>
      <xdr:rowOff>60960</xdr:rowOff>
    </xdr:from>
    <xdr:to>
      <xdr:col>19</xdr:col>
      <xdr:colOff>0</xdr:colOff>
      <xdr:row>111</xdr:row>
      <xdr:rowOff>30480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9CAF3EE-35E2-44FB-BB59-B4D20465BBF0}"/>
            </a:ext>
          </a:extLst>
        </xdr:cNvPr>
        <xdr:cNvSpPr txBox="1"/>
      </xdr:nvSpPr>
      <xdr:spPr>
        <a:xfrm>
          <a:off x="10973714400" y="17541240"/>
          <a:ext cx="6659880" cy="20726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rtl="1"/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עמית</a:t>
          </a:r>
          <a:r>
            <a:rPr lang="he-IL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קיבל היום אות הצטיינות בלימודים. לאור כך מגיע לו לקבל מענק הצטיינות. הוא צפוי לקבל את המענק  על סך 15,000 ש"ח רק בעוד 4 שנים.</a:t>
          </a:r>
          <a:br>
            <a:rPr 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he-IL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ידוע כי הריבית השנתית בשנה הראשונה תהיה 1% </a:t>
          </a:r>
        </a:p>
        <a:p>
          <a:pPr rtl="1"/>
          <a:r>
            <a:rPr lang="he-IL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בשנה השנייה תהיה 2% </a:t>
          </a:r>
          <a:br>
            <a:rPr 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he-IL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ובשנה השלישית והרביעית תהיה 3%.</a:t>
          </a:r>
          <a:br>
            <a:rPr 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he-IL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מה הערך הנוכחי של המענק הצטיינות אשר יקבל עמית בעוד 4 שנים?</a:t>
          </a:r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 rtl="1"/>
          <a:endParaRPr lang="he-IL" sz="1400" b="1"/>
        </a:p>
      </xdr:txBody>
    </xdr:sp>
    <xdr:clientData/>
  </xdr:twoCellAnchor>
  <xdr:twoCellAnchor>
    <xdr:from>
      <xdr:col>7</xdr:col>
      <xdr:colOff>670559</xdr:colOff>
      <xdr:row>136</xdr:row>
      <xdr:rowOff>60960</xdr:rowOff>
    </xdr:from>
    <xdr:to>
      <xdr:col>18</xdr:col>
      <xdr:colOff>205739</xdr:colOff>
      <xdr:row>142</xdr:row>
      <xdr:rowOff>156210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DD0A7DB-E0F1-4D9A-9505-FD65EA19E9CE}"/>
            </a:ext>
          </a:extLst>
        </xdr:cNvPr>
        <xdr:cNvSpPr txBox="1"/>
      </xdr:nvSpPr>
      <xdr:spPr>
        <a:xfrm>
          <a:off x="10974179221" y="24025860"/>
          <a:ext cx="6911340" cy="114681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rtl="1"/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בתחילת השנה 1/1/2019 קרא לך הבוס למשרדו ובישר לך שלאור הצלחתך בפרויקט האחרון, הוחלט להעניק לך מענק כספי. המענק הכספי יתקבל בשלושה סכומי כסף על פי המוסכם להלן:</a:t>
          </a:r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670559</xdr:colOff>
      <xdr:row>149</xdr:row>
      <xdr:rowOff>0</xdr:rowOff>
    </xdr:from>
    <xdr:to>
      <xdr:col>18</xdr:col>
      <xdr:colOff>99059</xdr:colOff>
      <xdr:row>160</xdr:row>
      <xdr:rowOff>137160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A5CA71D-786E-4CA7-A812-56332F6C5480}"/>
            </a:ext>
          </a:extLst>
        </xdr:cNvPr>
        <xdr:cNvSpPr txBox="1"/>
      </xdr:nvSpPr>
      <xdr:spPr>
        <a:xfrm>
          <a:off x="10974285901" y="26456640"/>
          <a:ext cx="6804660" cy="206502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rtl="1"/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מה הסכום שתהיה מוכן לקבל בתאריך 31/12/2020 במקום כל סכומי הכסף האלו בשלוש השנים הקרובות.</a:t>
          </a:r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1"/>
          <a:r>
            <a:rPr lang="he-IL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הנח כי הריבית השנתית הינה בשיעור של 4%.</a:t>
          </a:r>
        </a:p>
        <a:p>
          <a:pPr rtl="1"/>
          <a:r>
            <a:rPr lang="he-IL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א. 26,974.6</a:t>
          </a:r>
        </a:p>
        <a:p>
          <a:pPr rtl="1"/>
          <a:r>
            <a:rPr lang="he-IL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ב. 26,653</a:t>
          </a:r>
        </a:p>
        <a:p>
          <a:pPr rtl="1"/>
          <a:r>
            <a:rPr lang="he-IL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ג. 27,000</a:t>
          </a:r>
        </a:p>
        <a:p>
          <a:pPr rtl="1"/>
          <a:r>
            <a:rPr lang="he-IL" sz="14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ד.</a:t>
          </a:r>
          <a:r>
            <a:rPr lang="he-IL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25,869</a:t>
          </a:r>
        </a:p>
        <a:p>
          <a:pPr rtl="1"/>
          <a:r>
            <a:rPr lang="he-IL" sz="14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ה. 9000</a:t>
          </a:r>
        </a:p>
        <a:p>
          <a:pPr rtl="1"/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 rtl="1"/>
          <a:endParaRPr lang="he-IL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F4:AB77"/>
  <sheetViews>
    <sheetView rightToLeft="1" tabSelected="1" topLeftCell="E1" workbookViewId="0">
      <selection activeCell="S36" sqref="S36"/>
    </sheetView>
  </sheetViews>
  <sheetFormatPr defaultRowHeight="13.8" x14ac:dyDescent="0.25"/>
  <cols>
    <col min="9" max="9" width="13.59765625" customWidth="1"/>
    <col min="10" max="10" width="10.8984375" customWidth="1"/>
    <col min="11" max="11" width="21" customWidth="1"/>
    <col min="12" max="12" width="11.59765625" bestFit="1" customWidth="1"/>
    <col min="16" max="19" width="11.19921875" customWidth="1"/>
    <col min="21" max="21" width="13.3984375" customWidth="1"/>
    <col min="22" max="22" width="12.69921875" customWidth="1"/>
    <col min="23" max="23" width="24.69921875" bestFit="1" customWidth="1"/>
  </cols>
  <sheetData>
    <row r="4" spans="6:28" ht="14.4" thickBot="1" x14ac:dyDescent="0.3"/>
    <row r="5" spans="6:28" ht="17.399999999999999" x14ac:dyDescent="0.3">
      <c r="I5" s="30" t="s">
        <v>23</v>
      </c>
      <c r="J5" s="31"/>
      <c r="K5" s="31"/>
      <c r="L5" s="31"/>
      <c r="M5" s="31"/>
      <c r="N5" s="31"/>
      <c r="O5" s="31"/>
      <c r="P5" s="32"/>
      <c r="Q5" s="2"/>
      <c r="R5" s="2"/>
      <c r="S5" s="2"/>
      <c r="U5" s="30" t="s">
        <v>64</v>
      </c>
      <c r="V5" s="31"/>
      <c r="W5" s="31"/>
      <c r="X5" s="31"/>
      <c r="Y5" s="31"/>
      <c r="Z5" s="31"/>
      <c r="AA5" s="31"/>
      <c r="AB5" s="32"/>
    </row>
    <row r="6" spans="6:28" x14ac:dyDescent="0.25">
      <c r="I6" s="1"/>
      <c r="J6" s="2"/>
      <c r="K6" s="2"/>
      <c r="L6" s="2"/>
      <c r="M6" s="2"/>
      <c r="N6" s="2"/>
      <c r="O6" s="2"/>
      <c r="P6" s="3"/>
      <c r="Q6" s="2"/>
      <c r="R6" s="2"/>
      <c r="S6" s="2"/>
      <c r="U6" s="1"/>
      <c r="V6" s="2"/>
      <c r="W6" s="2"/>
      <c r="X6" s="2"/>
      <c r="Y6" s="2"/>
      <c r="Z6" s="2"/>
      <c r="AA6" s="2"/>
      <c r="AB6" s="3"/>
    </row>
    <row r="7" spans="6:28" ht="21" x14ac:dyDescent="0.4">
      <c r="F7" s="36" t="s">
        <v>53</v>
      </c>
      <c r="I7" s="1"/>
      <c r="J7" s="2"/>
      <c r="K7" s="2"/>
      <c r="L7" s="2"/>
      <c r="M7" s="2"/>
      <c r="N7" s="2"/>
      <c r="O7" s="2"/>
      <c r="P7" s="3"/>
      <c r="Q7" s="2"/>
      <c r="R7" s="2"/>
      <c r="S7" s="36" t="s">
        <v>56</v>
      </c>
      <c r="U7" s="1"/>
      <c r="V7" s="2"/>
      <c r="W7" s="2"/>
      <c r="X7" s="2"/>
      <c r="Y7" s="2"/>
      <c r="Z7" s="2"/>
      <c r="AA7" s="2"/>
      <c r="AB7" s="3"/>
    </row>
    <row r="8" spans="6:28" x14ac:dyDescent="0.25">
      <c r="I8" s="1"/>
      <c r="J8" s="2"/>
      <c r="K8" s="2"/>
      <c r="L8" s="2"/>
      <c r="M8" s="2"/>
      <c r="N8" s="2"/>
      <c r="O8" s="2"/>
      <c r="P8" s="3"/>
      <c r="Q8" s="2"/>
      <c r="R8" s="2"/>
      <c r="S8" s="2"/>
      <c r="U8" s="1"/>
      <c r="V8" s="2"/>
      <c r="W8" s="2"/>
      <c r="X8" s="2"/>
      <c r="Y8" s="2"/>
      <c r="Z8" s="2"/>
      <c r="AA8" s="2"/>
      <c r="AB8" s="3"/>
    </row>
    <row r="9" spans="6:28" x14ac:dyDescent="0.25">
      <c r="I9" s="1"/>
      <c r="J9" s="2"/>
      <c r="K9" s="2"/>
      <c r="L9" s="2"/>
      <c r="M9" s="2"/>
      <c r="N9" s="2"/>
      <c r="O9" s="2"/>
      <c r="P9" s="3"/>
      <c r="Q9" s="2"/>
      <c r="R9" s="2"/>
      <c r="S9" s="2"/>
      <c r="U9" s="1"/>
      <c r="V9" s="2"/>
      <c r="W9" s="2"/>
      <c r="X9" s="2"/>
      <c r="Y9" s="2"/>
      <c r="Z9" s="2"/>
      <c r="AA9" s="2"/>
      <c r="AB9" s="3"/>
    </row>
    <row r="10" spans="6:28" x14ac:dyDescent="0.25">
      <c r="I10" s="1"/>
      <c r="J10" s="2"/>
      <c r="K10" s="2"/>
      <c r="L10" s="2"/>
      <c r="M10" s="2"/>
      <c r="N10" s="2"/>
      <c r="O10" s="2"/>
      <c r="P10" s="3"/>
      <c r="Q10" s="2"/>
      <c r="R10" s="2"/>
      <c r="S10" s="2"/>
      <c r="U10" s="1"/>
      <c r="V10" s="2"/>
      <c r="W10" s="2"/>
      <c r="X10" s="2"/>
      <c r="Y10" s="2"/>
      <c r="Z10" s="2"/>
      <c r="AA10" s="2"/>
      <c r="AB10" s="3"/>
    </row>
    <row r="11" spans="6:28" x14ac:dyDescent="0.25">
      <c r="I11" s="1"/>
      <c r="J11" s="2"/>
      <c r="K11" s="2"/>
      <c r="L11" s="2"/>
      <c r="M11" s="2"/>
      <c r="N11" s="2"/>
      <c r="O11" s="2"/>
      <c r="P11" s="3"/>
      <c r="Q11" s="2"/>
      <c r="R11" s="2"/>
      <c r="S11" s="2"/>
      <c r="U11" s="1"/>
      <c r="V11" s="2"/>
      <c r="W11" s="2"/>
      <c r="X11" s="2"/>
      <c r="Y11" s="2"/>
      <c r="Z11" s="2"/>
      <c r="AA11" s="2"/>
      <c r="AB11" s="3"/>
    </row>
    <row r="12" spans="6:28" x14ac:dyDescent="0.25">
      <c r="I12" s="4" t="s">
        <v>5</v>
      </c>
      <c r="J12" s="2"/>
      <c r="K12" s="2"/>
      <c r="L12" s="2"/>
      <c r="M12" s="2"/>
      <c r="N12" s="2"/>
      <c r="O12" s="2"/>
      <c r="P12" s="3"/>
      <c r="Q12" s="2"/>
      <c r="R12" s="2"/>
      <c r="S12" s="2"/>
      <c r="U12" s="1"/>
      <c r="V12" s="2"/>
      <c r="W12" s="2"/>
      <c r="X12" s="2"/>
      <c r="Y12" s="2"/>
      <c r="Z12" s="2"/>
      <c r="AA12" s="2"/>
      <c r="AB12" s="3"/>
    </row>
    <row r="13" spans="6:28" x14ac:dyDescent="0.25">
      <c r="I13" s="1">
        <v>2000</v>
      </c>
      <c r="J13" s="2" t="s">
        <v>3</v>
      </c>
      <c r="K13" s="2" t="s">
        <v>6</v>
      </c>
      <c r="L13" s="2"/>
      <c r="M13" s="2"/>
      <c r="N13" s="2"/>
      <c r="O13" s="2"/>
      <c r="P13" s="3"/>
      <c r="Q13" s="2"/>
      <c r="R13" s="2"/>
      <c r="S13" s="2"/>
      <c r="U13" s="1"/>
      <c r="V13" s="2"/>
      <c r="W13" s="2"/>
      <c r="X13" s="2"/>
      <c r="Y13" s="2"/>
      <c r="Z13" s="2"/>
      <c r="AA13" s="2"/>
      <c r="AB13" s="3"/>
    </row>
    <row r="14" spans="6:28" x14ac:dyDescent="0.25">
      <c r="I14" s="20">
        <v>0.03</v>
      </c>
      <c r="J14" s="2" t="s">
        <v>0</v>
      </c>
      <c r="K14" s="2" t="s">
        <v>1</v>
      </c>
      <c r="L14" s="2"/>
      <c r="M14" s="2"/>
      <c r="N14" s="2"/>
      <c r="O14" s="2"/>
      <c r="P14" s="3"/>
      <c r="Q14" s="2"/>
      <c r="R14" s="2"/>
      <c r="S14" s="2"/>
      <c r="U14" s="1"/>
      <c r="V14" s="2"/>
      <c r="W14" s="2"/>
      <c r="X14" s="2"/>
      <c r="Y14" s="2"/>
      <c r="Z14" s="2"/>
      <c r="AA14" s="2"/>
      <c r="AB14" s="3"/>
    </row>
    <row r="15" spans="6:28" x14ac:dyDescent="0.25">
      <c r="I15" s="1">
        <v>2</v>
      </c>
      <c r="J15" s="2" t="s">
        <v>2</v>
      </c>
      <c r="K15" s="2" t="s">
        <v>7</v>
      </c>
      <c r="L15" s="2"/>
      <c r="M15" s="2"/>
      <c r="N15" s="2"/>
      <c r="O15" s="2"/>
      <c r="P15" s="3"/>
      <c r="Q15" s="2"/>
      <c r="R15" s="2"/>
      <c r="S15" s="2"/>
      <c r="U15" s="1"/>
      <c r="V15" s="2"/>
      <c r="W15" s="2"/>
      <c r="X15" s="2"/>
      <c r="Y15" s="2"/>
      <c r="Z15" s="2"/>
      <c r="AA15" s="2"/>
      <c r="AB15" s="3"/>
    </row>
    <row r="16" spans="6:28" x14ac:dyDescent="0.25">
      <c r="I16" s="1"/>
      <c r="J16" s="2"/>
      <c r="K16" s="2"/>
      <c r="L16" s="2"/>
      <c r="M16" s="2"/>
      <c r="N16" s="2"/>
      <c r="O16" s="2"/>
      <c r="P16" s="3"/>
      <c r="Q16" s="2"/>
      <c r="R16" s="2"/>
      <c r="S16" s="2"/>
      <c r="U16" s="4" t="s">
        <v>38</v>
      </c>
      <c r="V16" s="2"/>
      <c r="W16" s="2"/>
      <c r="X16" s="2"/>
      <c r="Y16" s="2"/>
      <c r="Z16" s="2"/>
      <c r="AA16" s="2"/>
      <c r="AB16" s="3"/>
    </row>
    <row r="17" spans="6:28" x14ac:dyDescent="0.25">
      <c r="I17" s="4" t="s">
        <v>8</v>
      </c>
      <c r="J17" s="37">
        <f>I13/1.03^I15</f>
        <v>1885.1918182675088</v>
      </c>
      <c r="K17" s="2"/>
      <c r="L17" s="2"/>
      <c r="M17" s="2"/>
      <c r="N17" s="2"/>
      <c r="O17" s="2"/>
      <c r="P17" s="3"/>
      <c r="Q17" s="2"/>
      <c r="R17" s="2"/>
      <c r="S17" s="2"/>
      <c r="U17" s="4" t="s">
        <v>39</v>
      </c>
      <c r="V17" s="2"/>
      <c r="W17" s="2"/>
      <c r="X17" s="2"/>
      <c r="Y17" s="2"/>
      <c r="Z17" s="2"/>
      <c r="AA17" s="2"/>
      <c r="AB17" s="3"/>
    </row>
    <row r="18" spans="6:28" x14ac:dyDescent="0.25">
      <c r="I18" s="4" t="s">
        <v>9</v>
      </c>
      <c r="J18" s="34">
        <f>PV(I14,I15,,I13)</f>
        <v>-1885.1918182675088</v>
      </c>
      <c r="K18" s="2"/>
      <c r="L18" s="2"/>
      <c r="M18" s="2"/>
      <c r="N18" s="2"/>
      <c r="O18" s="2"/>
      <c r="P18" s="3"/>
      <c r="Q18" s="2"/>
      <c r="R18" s="2"/>
      <c r="S18" s="2"/>
      <c r="U18" s="25">
        <v>2000</v>
      </c>
      <c r="V18" s="26" t="s">
        <v>40</v>
      </c>
      <c r="W18" s="26" t="s">
        <v>41</v>
      </c>
      <c r="X18" s="2"/>
      <c r="Y18" s="2"/>
      <c r="Z18" s="2"/>
      <c r="AA18" s="2"/>
      <c r="AB18" s="3"/>
    </row>
    <row r="19" spans="6:28" x14ac:dyDescent="0.25">
      <c r="I19" s="1"/>
      <c r="J19" s="2"/>
      <c r="K19" s="2"/>
      <c r="L19" s="2"/>
      <c r="M19" s="2"/>
      <c r="N19" s="2"/>
      <c r="O19" s="2"/>
      <c r="P19" s="3"/>
      <c r="Q19" s="2"/>
      <c r="R19" s="2"/>
      <c r="S19" s="2"/>
      <c r="U19" s="27">
        <v>0.04</v>
      </c>
      <c r="V19" s="26" t="s">
        <v>0</v>
      </c>
      <c r="W19" s="26" t="s">
        <v>1</v>
      </c>
      <c r="X19" s="2"/>
      <c r="Y19" s="2"/>
      <c r="Z19" s="2"/>
      <c r="AA19" s="2"/>
      <c r="AB19" s="3"/>
    </row>
    <row r="20" spans="6:28" x14ac:dyDescent="0.25">
      <c r="I20" s="1"/>
      <c r="J20" s="2"/>
      <c r="K20" s="2"/>
      <c r="L20" s="2"/>
      <c r="M20" s="2"/>
      <c r="N20" s="2"/>
      <c r="O20" s="2"/>
      <c r="P20" s="3"/>
      <c r="Q20" s="2"/>
      <c r="R20" s="2"/>
      <c r="S20" s="2"/>
      <c r="U20" s="25">
        <v>5</v>
      </c>
      <c r="V20" s="26" t="s">
        <v>2</v>
      </c>
      <c r="W20" s="26" t="s">
        <v>42</v>
      </c>
      <c r="X20" s="2"/>
      <c r="Y20" s="2"/>
      <c r="Z20" s="2"/>
      <c r="AA20" s="2"/>
      <c r="AB20" s="3"/>
    </row>
    <row r="21" spans="6:28" ht="21" x14ac:dyDescent="0.4">
      <c r="F21" s="36" t="s">
        <v>54</v>
      </c>
      <c r="I21" s="1"/>
      <c r="J21" s="2"/>
      <c r="K21" s="2"/>
      <c r="L21" s="2"/>
      <c r="M21" s="2"/>
      <c r="N21" s="2"/>
      <c r="O21" s="2"/>
      <c r="P21" s="3"/>
      <c r="Q21" s="2"/>
      <c r="R21" s="2"/>
      <c r="S21" s="2"/>
      <c r="U21" s="25">
        <v>0</v>
      </c>
      <c r="V21" s="26" t="s">
        <v>43</v>
      </c>
      <c r="W21" s="26" t="s">
        <v>44</v>
      </c>
      <c r="X21" s="2"/>
      <c r="Y21" s="2"/>
      <c r="Z21" s="2"/>
      <c r="AA21" s="2"/>
      <c r="AB21" s="3"/>
    </row>
    <row r="22" spans="6:28" x14ac:dyDescent="0.25">
      <c r="I22" s="1"/>
      <c r="J22" s="2"/>
      <c r="K22" s="2"/>
      <c r="L22" s="2"/>
      <c r="M22" s="2"/>
      <c r="N22" s="2"/>
      <c r="O22" s="2"/>
      <c r="P22" s="3"/>
      <c r="Q22" s="2"/>
      <c r="R22" s="2"/>
      <c r="S22" s="2"/>
      <c r="U22" s="25"/>
      <c r="V22" s="26"/>
      <c r="W22" s="26"/>
      <c r="X22" s="2"/>
      <c r="Y22" s="2"/>
      <c r="Z22" s="2"/>
      <c r="AA22" s="2"/>
      <c r="AB22" s="3"/>
    </row>
    <row r="23" spans="6:28" ht="15" customHeight="1" x14ac:dyDescent="0.25">
      <c r="I23" s="1"/>
      <c r="J23" s="2"/>
      <c r="K23" s="2"/>
      <c r="L23" s="2"/>
      <c r="M23" s="2"/>
      <c r="N23" s="2"/>
      <c r="O23" s="2"/>
      <c r="P23" s="3"/>
      <c r="Q23" s="2"/>
      <c r="R23" s="2"/>
      <c r="S23" s="2"/>
      <c r="U23" s="1"/>
      <c r="V23" s="43">
        <f>PV(U19,U20,U18,,)</f>
        <v>-8903.6446620324205</v>
      </c>
      <c r="W23" s="5" t="s">
        <v>45</v>
      </c>
      <c r="X23" s="33" t="s">
        <v>47</v>
      </c>
      <c r="Y23" s="33"/>
      <c r="Z23" s="33"/>
      <c r="AA23" s="33"/>
      <c r="AB23" s="3"/>
    </row>
    <row r="24" spans="6:28" x14ac:dyDescent="0.25">
      <c r="I24" s="1"/>
      <c r="J24" s="2"/>
      <c r="K24" s="2"/>
      <c r="L24" s="2"/>
      <c r="M24" s="2"/>
      <c r="N24" s="2"/>
      <c r="O24" s="2"/>
      <c r="P24" s="3"/>
      <c r="Q24" s="2"/>
      <c r="R24" s="2"/>
      <c r="S24" s="2"/>
      <c r="U24" s="1"/>
      <c r="V24" s="2"/>
      <c r="W24" s="2"/>
      <c r="X24" s="33"/>
      <c r="Y24" s="33"/>
      <c r="Z24" s="33"/>
      <c r="AA24" s="33"/>
      <c r="AB24" s="3"/>
    </row>
    <row r="25" spans="6:28" x14ac:dyDescent="0.25">
      <c r="I25" s="1"/>
      <c r="J25" s="2"/>
      <c r="K25" s="2"/>
      <c r="L25" s="2"/>
      <c r="M25" s="2"/>
      <c r="N25" s="2"/>
      <c r="O25" s="2"/>
      <c r="P25" s="3"/>
      <c r="Q25" s="2"/>
      <c r="R25" s="2"/>
      <c r="S25" s="2"/>
      <c r="U25" s="4" t="s">
        <v>46</v>
      </c>
      <c r="V25" s="2"/>
      <c r="W25" s="2"/>
      <c r="X25" s="33"/>
      <c r="Y25" s="33"/>
      <c r="Z25" s="33"/>
      <c r="AA25" s="33"/>
      <c r="AB25" s="3"/>
    </row>
    <row r="26" spans="6:28" x14ac:dyDescent="0.25">
      <c r="I26" s="1"/>
      <c r="J26" s="2"/>
      <c r="K26" s="2"/>
      <c r="L26" s="2"/>
      <c r="M26" s="2"/>
      <c r="N26" s="2"/>
      <c r="O26" s="2"/>
      <c r="P26" s="3"/>
      <c r="Q26" s="2"/>
      <c r="R26" s="2"/>
      <c r="S26" s="2"/>
      <c r="U26" s="4" t="s">
        <v>39</v>
      </c>
      <c r="V26" s="2"/>
      <c r="W26" s="2"/>
      <c r="X26" s="2"/>
      <c r="Y26" s="2"/>
      <c r="Z26" s="2"/>
      <c r="AA26" s="2"/>
      <c r="AB26" s="3"/>
    </row>
    <row r="27" spans="6:28" x14ac:dyDescent="0.25">
      <c r="I27" s="1"/>
      <c r="J27" s="2"/>
      <c r="K27" s="2"/>
      <c r="L27" s="2"/>
      <c r="M27" s="2"/>
      <c r="N27" s="2"/>
      <c r="O27" s="2"/>
      <c r="P27" s="3"/>
      <c r="Q27" s="2"/>
      <c r="R27" s="2"/>
      <c r="S27" s="2"/>
      <c r="U27" s="25">
        <v>-2000</v>
      </c>
      <c r="V27" s="26" t="s">
        <v>40</v>
      </c>
      <c r="W27" s="26" t="s">
        <v>41</v>
      </c>
      <c r="X27" s="2"/>
      <c r="Y27" s="2"/>
      <c r="Z27" s="2"/>
      <c r="AA27" s="2"/>
      <c r="AB27" s="3"/>
    </row>
    <row r="28" spans="6:28" x14ac:dyDescent="0.25">
      <c r="I28" s="4" t="s">
        <v>5</v>
      </c>
      <c r="J28" s="2"/>
      <c r="K28" s="2"/>
      <c r="L28" s="2"/>
      <c r="M28" s="2"/>
      <c r="N28" s="2"/>
      <c r="O28" s="2"/>
      <c r="P28" s="3"/>
      <c r="Q28" s="2"/>
      <c r="R28" s="2"/>
      <c r="S28" s="2"/>
      <c r="U28" s="27">
        <v>0.04</v>
      </c>
      <c r="V28" s="26" t="s">
        <v>0</v>
      </c>
      <c r="W28" s="26" t="s">
        <v>1</v>
      </c>
      <c r="X28" s="2"/>
      <c r="Y28" s="2"/>
      <c r="Z28" s="2"/>
      <c r="AA28" s="2"/>
      <c r="AB28" s="3"/>
    </row>
    <row r="29" spans="6:28" x14ac:dyDescent="0.25">
      <c r="I29" s="1">
        <v>1000</v>
      </c>
      <c r="J29" s="2" t="s">
        <v>3</v>
      </c>
      <c r="K29" s="2"/>
      <c r="L29" s="2"/>
      <c r="M29" s="2"/>
      <c r="N29" s="2"/>
      <c r="O29" s="2"/>
      <c r="P29" s="3"/>
      <c r="Q29" s="2"/>
      <c r="R29" s="2"/>
      <c r="S29" s="2"/>
      <c r="U29" s="25">
        <v>5</v>
      </c>
      <c r="V29" s="26" t="s">
        <v>2</v>
      </c>
      <c r="W29" s="26" t="s">
        <v>42</v>
      </c>
      <c r="X29" s="2"/>
      <c r="Y29" s="2"/>
      <c r="Z29" s="2"/>
      <c r="AA29" s="2"/>
      <c r="AB29" s="3"/>
    </row>
    <row r="30" spans="6:28" x14ac:dyDescent="0.25">
      <c r="I30" s="20">
        <v>0.02</v>
      </c>
      <c r="J30" s="2" t="s">
        <v>0</v>
      </c>
      <c r="K30" s="2"/>
      <c r="L30" s="2"/>
      <c r="M30" s="2"/>
      <c r="N30" s="2"/>
      <c r="O30" s="2"/>
      <c r="P30" s="3"/>
      <c r="Q30" s="2"/>
      <c r="R30" s="2"/>
      <c r="S30" s="2"/>
      <c r="U30" s="25">
        <v>1</v>
      </c>
      <c r="V30" s="26" t="s">
        <v>43</v>
      </c>
      <c r="W30" s="26" t="s">
        <v>44</v>
      </c>
      <c r="X30" s="2"/>
      <c r="Y30" s="2"/>
      <c r="Z30" s="2"/>
      <c r="AA30" s="2"/>
      <c r="AB30" s="3"/>
    </row>
    <row r="31" spans="6:28" x14ac:dyDescent="0.25">
      <c r="I31" s="1">
        <v>4</v>
      </c>
      <c r="J31" s="2" t="s">
        <v>2</v>
      </c>
      <c r="K31" s="2"/>
      <c r="L31" s="2"/>
      <c r="M31" s="2"/>
      <c r="N31" s="2"/>
      <c r="O31" s="2"/>
      <c r="P31" s="3"/>
      <c r="Q31" s="2"/>
      <c r="R31" s="2"/>
      <c r="S31" s="2"/>
      <c r="U31" s="25"/>
      <c r="V31" s="26"/>
      <c r="W31" s="26"/>
      <c r="X31" s="2"/>
      <c r="Y31" s="2"/>
      <c r="Z31" s="2"/>
      <c r="AA31" s="2"/>
      <c r="AB31" s="3"/>
    </row>
    <row r="32" spans="6:28" x14ac:dyDescent="0.25">
      <c r="I32" s="1"/>
      <c r="J32" s="2"/>
      <c r="K32" s="2"/>
      <c r="L32" s="2"/>
      <c r="M32" s="2"/>
      <c r="N32" s="2"/>
      <c r="O32" s="2"/>
      <c r="P32" s="3"/>
      <c r="Q32" s="2"/>
      <c r="R32" s="2"/>
      <c r="S32" s="2"/>
      <c r="U32" s="1"/>
      <c r="V32" s="44">
        <f>FV(U28,U29,U27,,U30)</f>
        <v>11265.950924800018</v>
      </c>
      <c r="W32" s="5" t="s">
        <v>45</v>
      </c>
      <c r="X32" s="2"/>
      <c r="Y32" s="2"/>
      <c r="Z32" s="2"/>
      <c r="AA32" s="2"/>
      <c r="AB32" s="3"/>
    </row>
    <row r="33" spans="6:28" x14ac:dyDescent="0.25">
      <c r="I33" s="4" t="s">
        <v>10</v>
      </c>
      <c r="J33" s="38">
        <f>PV(I30,I31,,I29)</f>
        <v>-923.84542602651425</v>
      </c>
      <c r="K33" s="2"/>
      <c r="L33" s="2"/>
      <c r="M33" s="2"/>
      <c r="N33" s="2"/>
      <c r="O33" s="2"/>
      <c r="P33" s="3"/>
      <c r="Q33" s="2"/>
      <c r="R33" s="2"/>
      <c r="S33" s="2"/>
      <c r="U33" s="1"/>
      <c r="V33" s="2"/>
      <c r="W33" s="2"/>
      <c r="X33" s="2"/>
      <c r="Y33" s="2"/>
      <c r="Z33" s="2"/>
      <c r="AA33" s="2"/>
      <c r="AB33" s="3"/>
    </row>
    <row r="34" spans="6:28" x14ac:dyDescent="0.25">
      <c r="I34" s="4" t="s">
        <v>11</v>
      </c>
      <c r="J34" s="2"/>
      <c r="K34" s="2"/>
      <c r="L34" s="2"/>
      <c r="M34" s="2"/>
      <c r="N34" s="2"/>
      <c r="O34" s="2"/>
      <c r="P34" s="3"/>
      <c r="Q34" s="2"/>
      <c r="R34" s="2"/>
      <c r="S34" s="2"/>
      <c r="U34" s="1"/>
      <c r="V34" s="2"/>
      <c r="W34" s="2"/>
      <c r="X34" s="2"/>
      <c r="Y34" s="2"/>
      <c r="Z34" s="2"/>
      <c r="AA34" s="2"/>
      <c r="AB34" s="3"/>
    </row>
    <row r="35" spans="6:28" x14ac:dyDescent="0.25">
      <c r="I35" s="1" t="s">
        <v>12</v>
      </c>
      <c r="J35" s="10">
        <v>0.05</v>
      </c>
      <c r="K35" s="2"/>
      <c r="L35" s="2"/>
      <c r="M35" s="2"/>
      <c r="N35" s="2"/>
      <c r="O35" s="2"/>
      <c r="P35" s="3"/>
      <c r="Q35" s="2"/>
      <c r="R35" s="2"/>
      <c r="S35" s="2"/>
      <c r="U35" s="1"/>
      <c r="V35" s="2"/>
      <c r="W35" s="2"/>
      <c r="X35" s="2"/>
      <c r="Y35" s="2"/>
      <c r="Z35" s="2"/>
      <c r="AA35" s="2"/>
      <c r="AB35" s="3"/>
    </row>
    <row r="36" spans="6:28" ht="21" x14ac:dyDescent="0.4">
      <c r="I36" s="1" t="s">
        <v>13</v>
      </c>
      <c r="J36" s="2">
        <f>I29*(1-J35)</f>
        <v>950</v>
      </c>
      <c r="K36" s="2"/>
      <c r="L36" s="2"/>
      <c r="M36" s="2"/>
      <c r="N36" s="2"/>
      <c r="O36" s="2"/>
      <c r="P36" s="3"/>
      <c r="Q36" s="2"/>
      <c r="R36" s="2"/>
      <c r="S36" s="36" t="s">
        <v>57</v>
      </c>
      <c r="U36" s="1"/>
      <c r="V36" s="2"/>
      <c r="W36" s="2"/>
      <c r="X36" s="2"/>
      <c r="Y36" s="2"/>
      <c r="Z36" s="2"/>
      <c r="AA36" s="2"/>
      <c r="AB36" s="3"/>
    </row>
    <row r="37" spans="6:28" x14ac:dyDescent="0.25">
      <c r="I37" s="1" t="s">
        <v>14</v>
      </c>
      <c r="J37" s="11" t="s">
        <v>58</v>
      </c>
      <c r="K37" s="12"/>
      <c r="L37" s="12"/>
      <c r="M37" s="12"/>
      <c r="N37" s="2"/>
      <c r="O37" s="2"/>
      <c r="P37" s="3"/>
      <c r="Q37" s="2"/>
      <c r="R37" s="2"/>
      <c r="S37" s="2"/>
      <c r="U37" s="1"/>
      <c r="V37" s="2"/>
      <c r="W37" s="2"/>
      <c r="X37" s="2"/>
      <c r="Y37" s="2"/>
      <c r="Z37" s="2"/>
      <c r="AA37" s="2"/>
      <c r="AB37" s="3"/>
    </row>
    <row r="38" spans="6:28" x14ac:dyDescent="0.25">
      <c r="I38" s="1"/>
      <c r="J38" s="2"/>
      <c r="K38" s="2"/>
      <c r="L38" s="2"/>
      <c r="M38" s="2"/>
      <c r="N38" s="2"/>
      <c r="O38" s="2"/>
      <c r="P38" s="3"/>
      <c r="Q38" s="2"/>
      <c r="R38" s="2"/>
      <c r="S38" s="2"/>
      <c r="U38" s="1"/>
      <c r="V38" s="2"/>
      <c r="W38" s="2"/>
      <c r="X38" s="2"/>
      <c r="Y38" s="2"/>
      <c r="Z38" s="2"/>
      <c r="AA38" s="2"/>
      <c r="AB38" s="3"/>
    </row>
    <row r="39" spans="6:28" x14ac:dyDescent="0.25">
      <c r="I39" s="1"/>
      <c r="J39" s="2"/>
      <c r="K39" s="2"/>
      <c r="L39" s="2"/>
      <c r="M39" s="2"/>
      <c r="N39" s="2"/>
      <c r="O39" s="2"/>
      <c r="P39" s="3"/>
      <c r="Q39" s="2"/>
      <c r="R39" s="2"/>
      <c r="S39" s="2"/>
      <c r="U39" s="1"/>
      <c r="V39" s="2"/>
      <c r="W39" s="2"/>
      <c r="X39" s="2"/>
      <c r="Y39" s="2"/>
      <c r="Z39" s="2"/>
      <c r="AA39" s="2"/>
      <c r="AB39" s="3"/>
    </row>
    <row r="40" spans="6:28" ht="21" x14ac:dyDescent="0.4">
      <c r="F40" s="36" t="s">
        <v>55</v>
      </c>
      <c r="I40" s="1"/>
      <c r="J40" s="2"/>
      <c r="K40" s="2"/>
      <c r="L40" s="2"/>
      <c r="M40" s="2"/>
      <c r="N40" s="2"/>
      <c r="O40" s="2"/>
      <c r="P40" s="3"/>
      <c r="Q40" s="2"/>
      <c r="R40" s="2"/>
      <c r="S40" s="2"/>
      <c r="U40" s="1"/>
      <c r="V40" s="2"/>
      <c r="W40" s="2"/>
      <c r="X40" s="2"/>
      <c r="Y40" s="2"/>
      <c r="Z40" s="2"/>
      <c r="AA40" s="2"/>
      <c r="AB40" s="3"/>
    </row>
    <row r="41" spans="6:28" x14ac:dyDescent="0.25">
      <c r="I41" s="1"/>
      <c r="J41" s="2"/>
      <c r="K41" s="2"/>
      <c r="L41" s="2"/>
      <c r="M41" s="2"/>
      <c r="N41" s="2"/>
      <c r="O41" s="2"/>
      <c r="P41" s="3"/>
      <c r="Q41" s="2"/>
      <c r="R41" s="2"/>
      <c r="S41" s="2"/>
      <c r="U41" s="1"/>
      <c r="V41" s="2"/>
      <c r="W41" s="2"/>
      <c r="X41" s="2"/>
      <c r="Y41" s="2"/>
      <c r="Z41" s="2"/>
      <c r="AA41" s="2"/>
      <c r="AB41" s="3"/>
    </row>
    <row r="42" spans="6:28" x14ac:dyDescent="0.25">
      <c r="I42" s="1"/>
      <c r="J42" s="2"/>
      <c r="K42" s="2"/>
      <c r="L42" s="2"/>
      <c r="M42" s="2"/>
      <c r="N42" s="2"/>
      <c r="O42" s="2"/>
      <c r="P42" s="3"/>
      <c r="Q42" s="2"/>
      <c r="R42" s="2"/>
      <c r="S42" s="2"/>
      <c r="U42" s="4" t="s">
        <v>39</v>
      </c>
      <c r="V42" s="2"/>
      <c r="W42" s="2"/>
      <c r="X42" s="2"/>
      <c r="Y42" s="2"/>
      <c r="Z42" s="2"/>
      <c r="AA42" s="2"/>
      <c r="AB42" s="3"/>
    </row>
    <row r="43" spans="6:28" x14ac:dyDescent="0.25">
      <c r="I43" s="1"/>
      <c r="J43" s="2"/>
      <c r="K43" s="2"/>
      <c r="L43" s="2"/>
      <c r="M43" s="2"/>
      <c r="N43" s="2"/>
      <c r="O43" s="2"/>
      <c r="P43" s="3"/>
      <c r="Q43" s="2"/>
      <c r="R43" s="2"/>
      <c r="S43" s="2"/>
      <c r="U43" s="25"/>
      <c r="V43" s="26"/>
      <c r="W43" s="26"/>
      <c r="X43" s="2"/>
      <c r="Y43" s="2"/>
      <c r="Z43" s="2"/>
      <c r="AA43" s="2"/>
      <c r="AB43" s="3"/>
    </row>
    <row r="44" spans="6:28" x14ac:dyDescent="0.25">
      <c r="I44" s="1"/>
      <c r="J44" s="2"/>
      <c r="K44" s="2"/>
      <c r="L44" s="2"/>
      <c r="M44" s="2"/>
      <c r="N44" s="2"/>
      <c r="O44" s="2"/>
      <c r="P44" s="3"/>
      <c r="Q44" s="2"/>
      <c r="R44" s="2"/>
      <c r="S44" s="2"/>
      <c r="U44" s="28">
        <v>5.0000000000000001E-3</v>
      </c>
      <c r="V44" s="26" t="s">
        <v>0</v>
      </c>
      <c r="W44" s="26" t="s">
        <v>48</v>
      </c>
      <c r="X44" s="2"/>
      <c r="Y44" s="2"/>
      <c r="Z44" s="2"/>
      <c r="AA44" s="2"/>
      <c r="AB44" s="3"/>
    </row>
    <row r="45" spans="6:28" x14ac:dyDescent="0.25">
      <c r="I45" s="1"/>
      <c r="J45" s="2"/>
      <c r="K45" s="2"/>
      <c r="L45" s="2"/>
      <c r="M45" s="2"/>
      <c r="N45" s="2"/>
      <c r="O45" s="2"/>
      <c r="P45" s="3"/>
      <c r="Q45" s="2"/>
      <c r="R45" s="2"/>
      <c r="S45" s="2"/>
      <c r="U45" s="25">
        <v>25</v>
      </c>
      <c r="V45" s="26" t="s">
        <v>2</v>
      </c>
      <c r="W45" s="26" t="s">
        <v>42</v>
      </c>
      <c r="X45" s="2"/>
      <c r="Y45" s="2"/>
      <c r="Z45" s="2"/>
      <c r="AA45" s="2"/>
      <c r="AB45" s="3"/>
    </row>
    <row r="46" spans="6:28" x14ac:dyDescent="0.25">
      <c r="I46" s="1"/>
      <c r="J46" s="2"/>
      <c r="K46" s="2"/>
      <c r="L46" s="2"/>
      <c r="M46" s="2"/>
      <c r="N46" s="2"/>
      <c r="O46" s="2"/>
      <c r="P46" s="3"/>
      <c r="Q46" s="2"/>
      <c r="R46" s="2"/>
      <c r="S46" s="2"/>
      <c r="U46" s="25">
        <f>U45*12</f>
        <v>300</v>
      </c>
      <c r="V46" s="26" t="s">
        <v>2</v>
      </c>
      <c r="W46" s="26" t="s">
        <v>49</v>
      </c>
      <c r="X46" s="2"/>
      <c r="Y46" s="2"/>
      <c r="Z46" s="2"/>
      <c r="AA46" s="2"/>
      <c r="AB46" s="3"/>
    </row>
    <row r="47" spans="6:28" x14ac:dyDescent="0.25">
      <c r="I47" s="4"/>
      <c r="J47" s="2"/>
      <c r="K47" s="2"/>
      <c r="L47" s="2"/>
      <c r="M47" s="2"/>
      <c r="N47" s="2"/>
      <c r="O47" s="2"/>
      <c r="P47" s="3"/>
      <c r="Q47" s="2"/>
      <c r="R47" s="2"/>
      <c r="S47" s="2"/>
      <c r="U47" s="25">
        <v>3500</v>
      </c>
      <c r="V47" s="26" t="s">
        <v>40</v>
      </c>
      <c r="W47" s="26" t="s">
        <v>50</v>
      </c>
      <c r="X47" s="2"/>
      <c r="Y47" s="2"/>
      <c r="Z47" s="2"/>
      <c r="AA47" s="2"/>
      <c r="AB47" s="3"/>
    </row>
    <row r="48" spans="6:28" x14ac:dyDescent="0.25">
      <c r="I48" s="4"/>
      <c r="J48" s="9">
        <f>PV(N51,M51,,-O51)</f>
        <v>3738.3177570093458</v>
      </c>
      <c r="K48" s="2" t="s">
        <v>60</v>
      </c>
      <c r="L48" s="9">
        <f>J54+O48</f>
        <v>16668.101157530429</v>
      </c>
      <c r="M48" s="2">
        <v>1</v>
      </c>
      <c r="N48" s="39">
        <v>0.01</v>
      </c>
      <c r="O48" s="2">
        <v>2000</v>
      </c>
      <c r="P48" s="3" t="s">
        <v>16</v>
      </c>
      <c r="Q48" s="2"/>
      <c r="R48" s="2"/>
      <c r="S48" s="2"/>
      <c r="U48" s="25">
        <v>0</v>
      </c>
      <c r="V48" s="26" t="s">
        <v>43</v>
      </c>
      <c r="W48" s="26" t="s">
        <v>51</v>
      </c>
      <c r="X48" s="2"/>
      <c r="Y48" s="2"/>
      <c r="Z48" s="2"/>
      <c r="AA48" s="2"/>
      <c r="AB48" s="3"/>
    </row>
    <row r="49" spans="9:28" x14ac:dyDescent="0.25">
      <c r="I49" s="4"/>
      <c r="J49" s="2"/>
      <c r="K49" s="2"/>
      <c r="L49" s="9">
        <f>J51+L50</f>
        <v>15108.144192256343</v>
      </c>
      <c r="M49" s="2">
        <v>1</v>
      </c>
      <c r="N49" s="39">
        <v>0.03</v>
      </c>
      <c r="O49" s="2">
        <v>2000</v>
      </c>
      <c r="P49" s="3" t="s">
        <v>17</v>
      </c>
      <c r="Q49" s="2"/>
      <c r="R49" s="2"/>
      <c r="S49" s="2"/>
      <c r="U49" s="1"/>
      <c r="V49" s="2"/>
      <c r="W49" s="2"/>
      <c r="X49" s="2"/>
      <c r="Y49" s="2"/>
      <c r="Z49" s="2"/>
      <c r="AA49" s="2"/>
      <c r="AB49" s="3"/>
    </row>
    <row r="50" spans="9:28" x14ac:dyDescent="0.25">
      <c r="I50" s="4"/>
      <c r="J50" s="2"/>
      <c r="K50" s="2"/>
      <c r="L50" s="9">
        <f>J48+O50</f>
        <v>7738.3177570093458</v>
      </c>
      <c r="M50" s="2">
        <v>1</v>
      </c>
      <c r="N50" s="39">
        <v>0.05</v>
      </c>
      <c r="O50" s="2">
        <v>4000</v>
      </c>
      <c r="P50" s="3" t="s">
        <v>18</v>
      </c>
      <c r="Q50" s="2"/>
      <c r="R50" s="2"/>
      <c r="S50" s="2"/>
      <c r="U50" s="1"/>
      <c r="V50" s="43">
        <f>PV(U44,U46,U47,,U48)</f>
        <v>-543224.02402514021</v>
      </c>
      <c r="W50" s="29" t="s">
        <v>52</v>
      </c>
      <c r="X50" s="2"/>
      <c r="Y50" s="2"/>
      <c r="Z50" s="2"/>
      <c r="AA50" s="2"/>
      <c r="AB50" s="3"/>
    </row>
    <row r="51" spans="9:28" ht="14.4" thickBot="1" x14ac:dyDescent="0.3">
      <c r="I51" s="4"/>
      <c r="J51" s="9">
        <f>PV(N50,M50,,-L50)</f>
        <v>7369.826435246996</v>
      </c>
      <c r="K51" s="2" t="s">
        <v>61</v>
      </c>
      <c r="L51" s="2"/>
      <c r="M51" s="17">
        <v>1</v>
      </c>
      <c r="N51" s="40">
        <v>7.0000000000000007E-2</v>
      </c>
      <c r="O51" s="17">
        <v>4000</v>
      </c>
      <c r="P51" s="3" t="s">
        <v>59</v>
      </c>
      <c r="Q51" s="2"/>
      <c r="R51" s="2"/>
      <c r="S51" s="2"/>
      <c r="U51" s="6"/>
      <c r="V51" s="7"/>
      <c r="W51" s="7"/>
      <c r="X51" s="7"/>
      <c r="Y51" s="7"/>
      <c r="Z51" s="7"/>
      <c r="AA51" s="7"/>
      <c r="AB51" s="8"/>
    </row>
    <row r="52" spans="9:28" x14ac:dyDescent="0.25">
      <c r="I52" s="4"/>
      <c r="J52" s="2"/>
      <c r="K52" s="2"/>
      <c r="L52" s="2"/>
      <c r="M52" s="2"/>
      <c r="N52" s="2"/>
      <c r="O52" s="2"/>
      <c r="P52" s="3"/>
      <c r="Q52" s="2"/>
      <c r="R52" s="2"/>
      <c r="S52" s="2"/>
    </row>
    <row r="53" spans="9:28" x14ac:dyDescent="0.25">
      <c r="I53" s="4"/>
      <c r="J53" s="2"/>
      <c r="K53" s="2"/>
      <c r="L53" s="2"/>
      <c r="M53" s="2"/>
      <c r="N53" s="2"/>
      <c r="O53" s="2"/>
      <c r="P53" s="3"/>
      <c r="Q53" s="2"/>
      <c r="R53" s="2"/>
      <c r="S53" s="2"/>
    </row>
    <row r="54" spans="9:28" x14ac:dyDescent="0.25">
      <c r="I54" s="4"/>
      <c r="J54" s="9">
        <f>PV(N49,M49,,-L49)</f>
        <v>14668.101157530429</v>
      </c>
      <c r="K54" s="2" t="s">
        <v>62</v>
      </c>
      <c r="L54" s="2"/>
      <c r="M54" s="2"/>
      <c r="N54" s="2"/>
      <c r="O54" s="2"/>
      <c r="P54" s="3"/>
      <c r="Q54" s="2"/>
      <c r="R54" s="2"/>
      <c r="S54" s="2"/>
    </row>
    <row r="55" spans="9:28" x14ac:dyDescent="0.25">
      <c r="I55" s="1"/>
      <c r="J55" s="2"/>
      <c r="K55" s="2"/>
      <c r="L55" s="2"/>
      <c r="M55" s="2"/>
      <c r="N55" s="2"/>
      <c r="O55" s="2"/>
      <c r="P55" s="3"/>
      <c r="Q55" s="2"/>
      <c r="R55" s="2"/>
      <c r="S55" s="2"/>
    </row>
    <row r="56" spans="9:28" x14ac:dyDescent="0.25">
      <c r="I56" s="1"/>
      <c r="J56" s="2"/>
      <c r="K56" s="2"/>
      <c r="L56" s="2"/>
      <c r="M56" s="2"/>
      <c r="N56" s="2"/>
      <c r="O56" s="2"/>
      <c r="P56" s="3"/>
      <c r="Q56" s="2"/>
      <c r="R56" s="2"/>
      <c r="S56" s="2"/>
    </row>
    <row r="57" spans="9:28" x14ac:dyDescent="0.25">
      <c r="I57" s="1"/>
      <c r="J57" s="2"/>
      <c r="K57" s="2"/>
      <c r="L57" s="2"/>
      <c r="M57" s="2"/>
      <c r="N57" s="2"/>
      <c r="O57" s="2"/>
      <c r="P57" s="3"/>
      <c r="Q57" s="2"/>
      <c r="R57" s="2"/>
      <c r="S57" s="2"/>
    </row>
    <row r="58" spans="9:28" x14ac:dyDescent="0.25">
      <c r="I58" s="1"/>
      <c r="J58" s="41">
        <f>PV(N48,M48,,-L48)</f>
        <v>16503.070453000426</v>
      </c>
      <c r="K58" s="2" t="s">
        <v>63</v>
      </c>
      <c r="L58" s="2"/>
      <c r="M58" s="2"/>
      <c r="N58" s="2"/>
      <c r="O58" s="2"/>
      <c r="P58" s="3"/>
      <c r="Q58" s="2"/>
      <c r="R58" s="2"/>
      <c r="S58" s="2"/>
    </row>
    <row r="59" spans="9:28" x14ac:dyDescent="0.25">
      <c r="I59" s="1"/>
      <c r="J59" s="2"/>
      <c r="K59" s="2"/>
      <c r="L59" s="2"/>
      <c r="M59" s="2"/>
      <c r="N59" s="2"/>
      <c r="O59" s="2"/>
      <c r="P59" s="3"/>
      <c r="Q59" s="2"/>
      <c r="R59" s="2"/>
      <c r="S59" s="2"/>
    </row>
    <row r="60" spans="9:28" x14ac:dyDescent="0.25">
      <c r="I60" s="1"/>
      <c r="J60" s="2"/>
      <c r="K60" s="2"/>
      <c r="L60" s="2"/>
      <c r="M60" s="2"/>
      <c r="N60" s="2"/>
      <c r="O60" s="2"/>
      <c r="P60" s="3"/>
      <c r="Q60" s="2"/>
      <c r="R60" s="2"/>
      <c r="S60" s="2"/>
    </row>
    <row r="61" spans="9:28" x14ac:dyDescent="0.25">
      <c r="I61" s="1"/>
      <c r="J61" s="2"/>
      <c r="K61" s="2"/>
      <c r="L61" s="2"/>
      <c r="M61" s="2"/>
      <c r="N61" s="2"/>
      <c r="O61" s="2"/>
      <c r="P61" s="3"/>
      <c r="Q61" s="2"/>
      <c r="R61" s="2"/>
      <c r="S61" s="2"/>
    </row>
    <row r="62" spans="9:28" x14ac:dyDescent="0.25">
      <c r="I62" s="1"/>
      <c r="J62" s="2"/>
      <c r="K62" s="2"/>
      <c r="L62" s="2"/>
      <c r="M62" s="2"/>
      <c r="N62" s="2"/>
      <c r="O62" s="2"/>
      <c r="P62" s="3"/>
      <c r="Q62" s="2"/>
      <c r="R62" s="2"/>
      <c r="S62" s="2"/>
    </row>
    <row r="63" spans="9:28" x14ac:dyDescent="0.25">
      <c r="I63" s="1"/>
      <c r="J63" s="2"/>
      <c r="K63" s="2"/>
      <c r="L63" s="2"/>
      <c r="M63" s="2"/>
      <c r="N63" s="2"/>
      <c r="O63" s="2"/>
      <c r="P63" s="3"/>
      <c r="Q63" s="2"/>
      <c r="R63" s="2"/>
      <c r="S63" s="2"/>
    </row>
    <row r="64" spans="9:28" x14ac:dyDescent="0.25">
      <c r="I64" s="1"/>
      <c r="J64" s="2"/>
      <c r="K64" s="2"/>
      <c r="L64" s="2"/>
      <c r="M64" s="2"/>
      <c r="N64" s="2"/>
      <c r="O64" s="2"/>
      <c r="P64" s="3"/>
      <c r="Q64" s="2"/>
      <c r="R64" s="2"/>
      <c r="S64" s="2"/>
    </row>
    <row r="65" spans="9:19" x14ac:dyDescent="0.25">
      <c r="I65" s="1"/>
      <c r="J65" s="2"/>
      <c r="K65" s="2"/>
      <c r="L65" s="2"/>
      <c r="M65" s="2"/>
      <c r="N65" s="2"/>
      <c r="O65" s="2"/>
      <c r="P65" s="3"/>
      <c r="Q65" s="2"/>
      <c r="R65" s="2"/>
      <c r="S65" s="2"/>
    </row>
    <row r="66" spans="9:19" x14ac:dyDescent="0.25">
      <c r="I66" s="21" t="s">
        <v>19</v>
      </c>
      <c r="J66" s="2"/>
      <c r="K66" s="2"/>
      <c r="L66" s="2"/>
      <c r="M66" s="2"/>
      <c r="N66" s="2"/>
      <c r="O66" s="2"/>
      <c r="P66" s="3"/>
      <c r="Q66" s="2"/>
      <c r="R66" s="2"/>
      <c r="S66" s="2"/>
    </row>
    <row r="67" spans="9:19" x14ac:dyDescent="0.25">
      <c r="I67" s="1">
        <v>-36000</v>
      </c>
      <c r="J67" s="2" t="s">
        <v>4</v>
      </c>
      <c r="K67" s="2" t="s">
        <v>34</v>
      </c>
      <c r="L67" s="2"/>
      <c r="M67" s="2"/>
      <c r="N67" s="2"/>
      <c r="O67" s="2"/>
      <c r="P67" s="3"/>
      <c r="Q67" s="2"/>
      <c r="R67" s="2"/>
      <c r="S67" s="2"/>
    </row>
    <row r="68" spans="9:19" x14ac:dyDescent="0.25">
      <c r="I68" s="1">
        <v>40068</v>
      </c>
      <c r="J68" s="2" t="s">
        <v>3</v>
      </c>
      <c r="K68" s="2" t="s">
        <v>35</v>
      </c>
      <c r="L68" s="2"/>
      <c r="M68" s="2"/>
      <c r="N68" s="2"/>
      <c r="O68" s="2"/>
      <c r="P68" s="3"/>
      <c r="Q68" s="2"/>
      <c r="R68" s="2"/>
      <c r="S68" s="2"/>
    </row>
    <row r="69" spans="9:19" x14ac:dyDescent="0.25">
      <c r="I69" s="1">
        <v>2</v>
      </c>
      <c r="J69" s="2" t="s">
        <v>2</v>
      </c>
      <c r="K69" s="2"/>
      <c r="L69" s="2"/>
      <c r="M69" s="2"/>
      <c r="N69" s="2"/>
      <c r="O69" s="2"/>
      <c r="P69" s="3"/>
      <c r="Q69" s="2"/>
      <c r="R69" s="2"/>
      <c r="S69" s="2"/>
    </row>
    <row r="70" spans="9:19" x14ac:dyDescent="0.25">
      <c r="I70" s="22">
        <f>RATE(I69,,I67,I68)</f>
        <v>5.4988151592319838E-2</v>
      </c>
      <c r="J70" s="2" t="s">
        <v>20</v>
      </c>
      <c r="K70" s="2"/>
      <c r="L70" s="2"/>
      <c r="M70" s="2"/>
      <c r="N70" s="2"/>
      <c r="O70" s="2"/>
      <c r="P70" s="3"/>
      <c r="Q70" s="2"/>
      <c r="R70" s="2"/>
      <c r="S70" s="2"/>
    </row>
    <row r="71" spans="9:19" x14ac:dyDescent="0.25">
      <c r="I71" s="1"/>
      <c r="J71" s="2"/>
      <c r="K71" s="2"/>
      <c r="L71" s="2"/>
      <c r="M71" s="2"/>
      <c r="N71" s="2"/>
      <c r="O71" s="2"/>
      <c r="P71" s="3"/>
      <c r="Q71" s="2"/>
      <c r="R71" s="2"/>
      <c r="S71" s="2"/>
    </row>
    <row r="72" spans="9:19" x14ac:dyDescent="0.25">
      <c r="I72" s="21" t="s">
        <v>21</v>
      </c>
      <c r="J72" s="2"/>
      <c r="K72" s="2"/>
      <c r="L72" s="2"/>
      <c r="M72" s="2"/>
      <c r="N72" s="2"/>
      <c r="O72" s="2"/>
      <c r="P72" s="3"/>
      <c r="Q72" s="2"/>
      <c r="R72" s="2"/>
      <c r="S72" s="2"/>
    </row>
    <row r="73" spans="9:19" x14ac:dyDescent="0.25">
      <c r="I73" s="1">
        <f>I67</f>
        <v>-36000</v>
      </c>
      <c r="J73" s="2" t="s">
        <v>3</v>
      </c>
      <c r="K73" s="2" t="s">
        <v>37</v>
      </c>
      <c r="L73" s="2">
        <f>I68</f>
        <v>40068</v>
      </c>
      <c r="M73" s="2"/>
      <c r="N73" s="2"/>
      <c r="O73" s="2"/>
      <c r="P73" s="3"/>
      <c r="Q73" s="2"/>
      <c r="R73" s="2"/>
      <c r="S73" s="2"/>
    </row>
    <row r="74" spans="9:19" x14ac:dyDescent="0.25">
      <c r="I74" s="1">
        <v>2</v>
      </c>
      <c r="J74" s="2" t="s">
        <v>2</v>
      </c>
      <c r="K74" s="2"/>
      <c r="L74" s="2">
        <v>4</v>
      </c>
      <c r="M74" s="2"/>
      <c r="N74" s="2"/>
      <c r="O74" s="2"/>
      <c r="P74" s="3"/>
      <c r="Q74" s="2"/>
      <c r="R74" s="2"/>
      <c r="S74" s="2"/>
    </row>
    <row r="75" spans="9:19" x14ac:dyDescent="0.25">
      <c r="I75" s="23">
        <f>I70</f>
        <v>5.4988151592319838E-2</v>
      </c>
      <c r="J75" s="2" t="s">
        <v>0</v>
      </c>
      <c r="K75" s="2"/>
      <c r="L75" s="42">
        <f>I70</f>
        <v>5.4988151592319838E-2</v>
      </c>
      <c r="M75" s="2"/>
      <c r="N75" s="2"/>
      <c r="O75" s="2"/>
      <c r="P75" s="3"/>
      <c r="Q75" s="2"/>
      <c r="R75" s="2"/>
      <c r="S75" s="2"/>
    </row>
    <row r="76" spans="9:19" x14ac:dyDescent="0.25">
      <c r="I76" s="24">
        <f>PV(I75,I74,,I73)</f>
        <v>32345.013477083729</v>
      </c>
      <c r="J76" s="2" t="s">
        <v>22</v>
      </c>
      <c r="K76" s="2" t="s">
        <v>36</v>
      </c>
      <c r="L76" s="9">
        <f>PV(L75,L74,,L73)</f>
        <v>-32345.013477078508</v>
      </c>
      <c r="M76" s="2"/>
      <c r="N76" s="2"/>
      <c r="O76" s="2"/>
      <c r="P76" s="3"/>
      <c r="Q76" s="2"/>
      <c r="R76" s="2"/>
      <c r="S76" s="2"/>
    </row>
    <row r="77" spans="9:19" ht="14.4" thickBot="1" x14ac:dyDescent="0.3">
      <c r="I77" s="6"/>
      <c r="J77" s="7"/>
      <c r="K77" s="7"/>
      <c r="L77" s="7"/>
      <c r="M77" s="7"/>
      <c r="N77" s="7"/>
      <c r="O77" s="7"/>
      <c r="P77" s="8"/>
      <c r="Q77" s="2"/>
      <c r="R77" s="2"/>
      <c r="S77" s="2"/>
    </row>
  </sheetData>
  <mergeCells count="3">
    <mergeCell ref="I5:P5"/>
    <mergeCell ref="U5:AB5"/>
    <mergeCell ref="X23:AA25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F1:R78"/>
  <sheetViews>
    <sheetView rightToLeft="1" topLeftCell="A56" workbookViewId="0">
      <selection activeCell="F64" sqref="F64"/>
    </sheetView>
  </sheetViews>
  <sheetFormatPr defaultRowHeight="13.8" x14ac:dyDescent="0.25"/>
  <cols>
    <col min="9" max="9" width="13.19921875" bestFit="1" customWidth="1"/>
    <col min="10" max="10" width="11.3984375" bestFit="1" customWidth="1"/>
    <col min="11" max="11" width="19.19921875" bestFit="1" customWidth="1"/>
    <col min="12" max="12" width="11" bestFit="1" customWidth="1"/>
  </cols>
  <sheetData>
    <row r="1" spans="6:16" ht="17.399999999999999" x14ac:dyDescent="0.3">
      <c r="I1" s="30" t="s">
        <v>23</v>
      </c>
      <c r="J1" s="31"/>
      <c r="K1" s="31"/>
      <c r="L1" s="31"/>
      <c r="M1" s="31"/>
      <c r="N1" s="31"/>
      <c r="O1" s="31"/>
      <c r="P1" s="32"/>
    </row>
    <row r="2" spans="6:16" x14ac:dyDescent="0.25">
      <c r="I2" s="1"/>
      <c r="J2" s="2"/>
      <c r="K2" s="2"/>
      <c r="L2" s="2"/>
      <c r="M2" s="2"/>
      <c r="N2" s="2"/>
      <c r="O2" s="2"/>
      <c r="P2" s="3"/>
    </row>
    <row r="3" spans="6:16" x14ac:dyDescent="0.25">
      <c r="I3" s="1"/>
      <c r="J3" s="2"/>
      <c r="K3" s="2"/>
      <c r="L3" s="2"/>
      <c r="M3" s="2"/>
      <c r="N3" s="2"/>
      <c r="O3" s="2"/>
      <c r="P3" s="3"/>
    </row>
    <row r="4" spans="6:16" ht="21" x14ac:dyDescent="0.4">
      <c r="F4" s="36" t="s">
        <v>65</v>
      </c>
      <c r="I4" s="1"/>
      <c r="J4" s="2"/>
      <c r="K4" s="2"/>
      <c r="L4" s="2"/>
      <c r="M4" s="2"/>
      <c r="N4" s="2"/>
      <c r="O4" s="2"/>
      <c r="P4" s="3"/>
    </row>
    <row r="5" spans="6:16" x14ac:dyDescent="0.25">
      <c r="I5" s="1"/>
      <c r="J5" s="2"/>
      <c r="K5" s="2"/>
      <c r="L5" s="2"/>
      <c r="M5" s="2"/>
      <c r="N5" s="2"/>
      <c r="O5" s="2"/>
      <c r="P5" s="3"/>
    </row>
    <row r="6" spans="6:16" x14ac:dyDescent="0.25">
      <c r="I6" s="1"/>
      <c r="J6" s="2"/>
      <c r="K6" s="2"/>
      <c r="L6" s="2"/>
      <c r="M6" s="2"/>
      <c r="N6" s="2"/>
      <c r="O6" s="2"/>
      <c r="P6" s="3"/>
    </row>
    <row r="7" spans="6:16" x14ac:dyDescent="0.25">
      <c r="I7" s="1"/>
      <c r="J7" s="2"/>
      <c r="K7" s="2"/>
      <c r="L7" s="2"/>
      <c r="M7" s="2"/>
      <c r="N7" s="2"/>
      <c r="O7" s="2"/>
      <c r="P7" s="3"/>
    </row>
    <row r="8" spans="6:16" x14ac:dyDescent="0.25">
      <c r="I8" s="1"/>
      <c r="J8" s="2"/>
      <c r="K8" s="2"/>
      <c r="L8" s="2"/>
      <c r="M8" s="2"/>
      <c r="N8" s="2"/>
      <c r="O8" s="2"/>
      <c r="P8" s="3"/>
    </row>
    <row r="9" spans="6:16" x14ac:dyDescent="0.25">
      <c r="I9" s="4" t="s">
        <v>5</v>
      </c>
      <c r="J9" s="2"/>
      <c r="K9" s="2"/>
      <c r="L9" s="2"/>
      <c r="M9" s="2"/>
      <c r="N9" s="2"/>
      <c r="O9" s="2"/>
      <c r="P9" s="3"/>
    </row>
    <row r="10" spans="6:16" x14ac:dyDescent="0.25">
      <c r="I10" s="1" t="s">
        <v>24</v>
      </c>
      <c r="J10" s="2">
        <v>80000</v>
      </c>
      <c r="K10" s="14" t="s">
        <v>3</v>
      </c>
      <c r="L10" s="2"/>
      <c r="M10" s="2"/>
      <c r="N10" s="2"/>
      <c r="O10" s="2"/>
      <c r="P10" s="3"/>
    </row>
    <row r="11" spans="6:16" x14ac:dyDescent="0.25">
      <c r="I11" s="1" t="s">
        <v>25</v>
      </c>
      <c r="J11" s="2">
        <v>6</v>
      </c>
      <c r="K11" s="14" t="s">
        <v>2</v>
      </c>
      <c r="L11" s="2"/>
      <c r="M11" s="2"/>
      <c r="N11" s="2"/>
      <c r="O11" s="2"/>
      <c r="P11" s="3"/>
    </row>
    <row r="12" spans="6:16" x14ac:dyDescent="0.25">
      <c r="I12" s="1" t="s">
        <v>15</v>
      </c>
      <c r="J12" s="42">
        <v>2.5000000000000001E-2</v>
      </c>
      <c r="K12" s="14" t="s">
        <v>0</v>
      </c>
      <c r="L12" s="2"/>
      <c r="M12" s="2"/>
      <c r="N12" s="2"/>
      <c r="O12" s="2"/>
      <c r="P12" s="3"/>
    </row>
    <row r="13" spans="6:16" x14ac:dyDescent="0.25">
      <c r="I13" s="1"/>
      <c r="J13" s="45">
        <f>PV(J12,J11,,J10)</f>
        <v>-68983.749276840375</v>
      </c>
      <c r="K13" s="15" t="s">
        <v>4</v>
      </c>
      <c r="L13" s="2"/>
      <c r="M13" s="2"/>
      <c r="N13" s="2"/>
      <c r="O13" s="2"/>
      <c r="P13" s="3"/>
    </row>
    <row r="14" spans="6:16" x14ac:dyDescent="0.25">
      <c r="I14" s="1"/>
      <c r="J14" s="15"/>
      <c r="K14" s="15"/>
      <c r="L14" s="2"/>
      <c r="M14" s="2"/>
      <c r="N14" s="2"/>
      <c r="O14" s="2"/>
      <c r="P14" s="3"/>
    </row>
    <row r="15" spans="6:16" x14ac:dyDescent="0.25">
      <c r="I15" s="1"/>
      <c r="J15" s="15"/>
      <c r="K15" s="15"/>
      <c r="L15" s="2"/>
      <c r="M15" s="2"/>
      <c r="N15" s="2"/>
      <c r="O15" s="2"/>
      <c r="P15" s="3"/>
    </row>
    <row r="16" spans="6:16" x14ac:dyDescent="0.25">
      <c r="I16" s="1"/>
      <c r="J16" s="15"/>
      <c r="K16" s="15"/>
      <c r="L16" s="2"/>
      <c r="M16" s="2"/>
      <c r="N16" s="2"/>
      <c r="O16" s="2"/>
      <c r="P16" s="3"/>
    </row>
    <row r="17" spans="9:16" x14ac:dyDescent="0.25">
      <c r="I17" s="1"/>
      <c r="J17" s="15"/>
      <c r="K17" s="15"/>
      <c r="L17" s="2"/>
      <c r="M17" s="2"/>
      <c r="N17" s="2"/>
      <c r="O17" s="2"/>
      <c r="P17" s="3"/>
    </row>
    <row r="18" spans="9:16" x14ac:dyDescent="0.25">
      <c r="I18" s="1"/>
      <c r="J18" s="15"/>
      <c r="K18" s="15"/>
      <c r="L18" s="2"/>
      <c r="M18" s="2"/>
      <c r="N18" s="2"/>
      <c r="O18" s="2"/>
      <c r="P18" s="3"/>
    </row>
    <row r="19" spans="9:16" x14ac:dyDescent="0.25">
      <c r="I19" s="1"/>
      <c r="J19" s="15"/>
      <c r="K19" s="15"/>
      <c r="L19" s="2"/>
      <c r="M19" s="2"/>
      <c r="N19" s="2"/>
      <c r="O19" s="2"/>
      <c r="P19" s="3"/>
    </row>
    <row r="20" spans="9:16" x14ac:dyDescent="0.25">
      <c r="I20" s="1"/>
      <c r="J20" s="15"/>
      <c r="K20" s="15"/>
      <c r="L20" s="2"/>
      <c r="M20" s="2"/>
      <c r="N20" s="2"/>
      <c r="O20" s="2"/>
      <c r="P20" s="3"/>
    </row>
    <row r="21" spans="9:16" x14ac:dyDescent="0.25">
      <c r="I21" s="1"/>
      <c r="J21" s="15"/>
      <c r="K21" s="15"/>
      <c r="L21" s="2"/>
      <c r="M21" s="2"/>
      <c r="N21" s="2"/>
      <c r="O21" s="2"/>
      <c r="P21" s="3"/>
    </row>
    <row r="22" spans="9:16" x14ac:dyDescent="0.25">
      <c r="I22" s="1"/>
      <c r="J22" s="15"/>
      <c r="K22" s="15"/>
      <c r="L22" s="2"/>
      <c r="M22" s="2"/>
      <c r="N22" s="2"/>
      <c r="O22" s="2"/>
      <c r="P22" s="3"/>
    </row>
    <row r="23" spans="9:16" x14ac:dyDescent="0.25">
      <c r="I23" s="1"/>
      <c r="J23" s="15"/>
      <c r="K23" s="15"/>
      <c r="L23" s="2"/>
      <c r="M23" s="2"/>
      <c r="N23" s="2"/>
      <c r="O23" s="2"/>
      <c r="P23" s="3"/>
    </row>
    <row r="24" spans="9:16" x14ac:dyDescent="0.25">
      <c r="I24" s="1"/>
      <c r="J24" s="15"/>
      <c r="K24" s="15"/>
      <c r="L24" s="2"/>
      <c r="M24" s="2"/>
      <c r="N24" s="2"/>
      <c r="O24" s="2"/>
      <c r="P24" s="3"/>
    </row>
    <row r="25" spans="9:16" x14ac:dyDescent="0.25">
      <c r="I25" s="1"/>
      <c r="J25" s="15"/>
      <c r="K25" s="15"/>
      <c r="L25" s="2"/>
      <c r="M25" s="2"/>
      <c r="N25" s="2"/>
      <c r="O25" s="2"/>
      <c r="P25" s="3"/>
    </row>
    <row r="26" spans="9:16" x14ac:dyDescent="0.25">
      <c r="I26" s="1"/>
      <c r="J26" s="15"/>
      <c r="K26" s="15"/>
      <c r="L26" s="2"/>
      <c r="M26" s="2"/>
      <c r="N26" s="2"/>
      <c r="O26" s="2"/>
      <c r="P26" s="3"/>
    </row>
    <row r="27" spans="9:16" x14ac:dyDescent="0.25">
      <c r="I27" s="1"/>
      <c r="J27" s="15"/>
      <c r="K27" s="15"/>
      <c r="L27" s="2"/>
      <c r="M27" s="2"/>
      <c r="N27" s="2"/>
      <c r="O27" s="2"/>
      <c r="P27" s="3"/>
    </row>
    <row r="28" spans="9:16" x14ac:dyDescent="0.25">
      <c r="I28" s="1"/>
      <c r="J28" s="15"/>
      <c r="K28" s="15"/>
      <c r="L28" s="2"/>
      <c r="M28" s="2"/>
      <c r="N28" s="2"/>
      <c r="O28" s="2"/>
      <c r="P28" s="3"/>
    </row>
    <row r="29" spans="9:16" x14ac:dyDescent="0.25">
      <c r="I29" s="1"/>
      <c r="J29" s="15"/>
      <c r="K29" s="15"/>
      <c r="L29" s="2"/>
      <c r="M29" s="2"/>
      <c r="N29" s="2"/>
      <c r="O29" s="2"/>
      <c r="P29" s="3"/>
    </row>
    <row r="30" spans="9:16" x14ac:dyDescent="0.25">
      <c r="I30" s="1"/>
      <c r="J30" s="2"/>
      <c r="K30" s="2"/>
      <c r="L30" s="2"/>
      <c r="M30" s="2"/>
      <c r="N30" s="2"/>
      <c r="O30" s="2"/>
      <c r="P30" s="3"/>
    </row>
    <row r="31" spans="9:16" x14ac:dyDescent="0.25">
      <c r="I31" s="1"/>
      <c r="J31" s="2"/>
      <c r="K31" s="2"/>
      <c r="L31" s="2"/>
      <c r="M31" s="2"/>
      <c r="N31" s="2"/>
      <c r="O31" s="2"/>
      <c r="P31" s="3"/>
    </row>
    <row r="32" spans="9:16" x14ac:dyDescent="0.25">
      <c r="I32" s="1"/>
      <c r="J32" s="2"/>
      <c r="K32" s="2"/>
      <c r="L32" s="2"/>
      <c r="M32" s="2"/>
      <c r="N32" s="2"/>
      <c r="O32" s="2"/>
      <c r="P32" s="3"/>
    </row>
    <row r="33" spans="6:18" ht="21" x14ac:dyDescent="0.4">
      <c r="F33" s="36" t="s">
        <v>66</v>
      </c>
      <c r="I33" s="46" t="s">
        <v>67</v>
      </c>
      <c r="J33" s="47"/>
      <c r="K33" s="47"/>
      <c r="L33" s="47"/>
      <c r="M33" s="47"/>
      <c r="N33" s="47"/>
      <c r="O33" s="47"/>
      <c r="P33" s="48"/>
      <c r="Q33" s="35"/>
      <c r="R33" s="35"/>
    </row>
    <row r="34" spans="6:18" ht="15.6" x14ac:dyDescent="0.3">
      <c r="I34" s="46" t="s">
        <v>68</v>
      </c>
      <c r="J34" s="47"/>
      <c r="K34" s="47"/>
      <c r="L34" s="47"/>
      <c r="M34" s="47"/>
      <c r="N34" s="47"/>
      <c r="O34" s="47"/>
      <c r="P34" s="48"/>
      <c r="Q34" s="35"/>
      <c r="R34" s="35"/>
    </row>
    <row r="35" spans="6:18" ht="15.6" x14ac:dyDescent="0.3">
      <c r="I35" s="46" t="s">
        <v>69</v>
      </c>
      <c r="J35" s="47"/>
      <c r="K35" s="47"/>
      <c r="L35" s="47"/>
      <c r="M35" s="47"/>
      <c r="N35" s="47"/>
      <c r="O35" s="47"/>
      <c r="P35" s="48"/>
      <c r="Q35" s="35"/>
      <c r="R35" s="35"/>
    </row>
    <row r="36" spans="6:18" x14ac:dyDescent="0.25">
      <c r="I36" s="1"/>
      <c r="J36" s="2"/>
      <c r="K36" s="2"/>
      <c r="L36" s="2"/>
      <c r="M36" s="2"/>
      <c r="N36" s="2"/>
      <c r="O36" s="2"/>
      <c r="P36" s="3"/>
    </row>
    <row r="37" spans="6:18" x14ac:dyDescent="0.25">
      <c r="I37" s="1"/>
      <c r="J37" s="2"/>
      <c r="K37" s="2"/>
      <c r="L37" s="2"/>
      <c r="M37" s="2"/>
      <c r="N37" s="2"/>
      <c r="O37" s="2"/>
      <c r="P37" s="3"/>
    </row>
    <row r="38" spans="6:18" x14ac:dyDescent="0.25">
      <c r="I38" s="1"/>
      <c r="J38" s="2"/>
      <c r="K38" s="2"/>
      <c r="L38" s="2"/>
      <c r="M38" s="2"/>
      <c r="N38" s="2"/>
      <c r="O38" s="2"/>
      <c r="P38" s="3"/>
    </row>
    <row r="39" spans="6:18" x14ac:dyDescent="0.25">
      <c r="I39" s="1"/>
      <c r="J39" s="2"/>
      <c r="K39" s="2"/>
      <c r="L39" s="2"/>
      <c r="M39" s="2"/>
      <c r="N39" s="2"/>
      <c r="O39" s="2"/>
      <c r="P39" s="3"/>
    </row>
    <row r="40" spans="6:18" x14ac:dyDescent="0.25">
      <c r="I40" s="1"/>
      <c r="J40" s="2"/>
      <c r="K40" s="2"/>
      <c r="L40" s="2"/>
      <c r="M40" s="2"/>
      <c r="N40" s="2"/>
      <c r="O40" s="2"/>
      <c r="P40" s="3"/>
    </row>
    <row r="41" spans="6:18" x14ac:dyDescent="0.25">
      <c r="I41" s="4" t="s">
        <v>5</v>
      </c>
      <c r="J41" s="2"/>
      <c r="K41" s="2"/>
      <c r="L41" s="13"/>
      <c r="M41" s="2"/>
      <c r="N41" s="39">
        <v>0.02</v>
      </c>
      <c r="O41" s="2" t="s">
        <v>71</v>
      </c>
      <c r="P41" s="3"/>
    </row>
    <row r="42" spans="6:18" x14ac:dyDescent="0.25">
      <c r="I42" s="1" t="s">
        <v>26</v>
      </c>
      <c r="J42" s="2">
        <v>1000</v>
      </c>
      <c r="K42" s="9">
        <f>PV(N41,N42,,J42)</f>
        <v>-942.32233454704453</v>
      </c>
      <c r="L42" s="2" t="s">
        <v>27</v>
      </c>
      <c r="M42" s="2" t="s">
        <v>26</v>
      </c>
      <c r="N42" s="2">
        <v>3</v>
      </c>
      <c r="O42" s="2" t="s">
        <v>70</v>
      </c>
      <c r="P42" s="3"/>
    </row>
    <row r="43" spans="6:18" x14ac:dyDescent="0.25">
      <c r="I43" s="1" t="s">
        <v>28</v>
      </c>
      <c r="J43" s="2">
        <v>1000</v>
      </c>
      <c r="K43" s="9">
        <f>PV(N41,N43,,J43)</f>
        <v>-887.97138218619205</v>
      </c>
      <c r="L43" s="2" t="s">
        <v>29</v>
      </c>
      <c r="M43" s="2" t="s">
        <v>30</v>
      </c>
      <c r="N43" s="2">
        <v>6</v>
      </c>
      <c r="O43" s="2" t="s">
        <v>70</v>
      </c>
      <c r="P43" s="3"/>
    </row>
    <row r="44" spans="6:18" x14ac:dyDescent="0.25">
      <c r="I44" s="1" t="s">
        <v>15</v>
      </c>
      <c r="J44" s="16"/>
      <c r="K44" s="45">
        <f>K42+K43</f>
        <v>-1830.2937167332366</v>
      </c>
      <c r="L44" s="2" t="s">
        <v>31</v>
      </c>
      <c r="M44" s="2"/>
      <c r="N44" s="2"/>
      <c r="O44" s="2"/>
      <c r="P44" s="3"/>
    </row>
    <row r="45" spans="6:18" x14ac:dyDescent="0.25">
      <c r="I45" s="1" t="s">
        <v>32</v>
      </c>
      <c r="J45" s="17"/>
      <c r="K45" s="18"/>
      <c r="L45" s="19"/>
      <c r="M45" s="2"/>
      <c r="N45" s="2"/>
      <c r="O45" s="2"/>
      <c r="P45" s="3"/>
    </row>
    <row r="46" spans="6:18" x14ac:dyDescent="0.25">
      <c r="I46" s="1" t="s">
        <v>33</v>
      </c>
      <c r="J46" s="17"/>
      <c r="K46" s="2"/>
      <c r="L46" s="2"/>
      <c r="M46" s="2"/>
      <c r="N46" s="2"/>
      <c r="O46" s="2"/>
      <c r="P46" s="3"/>
    </row>
    <row r="47" spans="6:18" x14ac:dyDescent="0.25">
      <c r="I47" s="1"/>
      <c r="J47" s="17"/>
      <c r="K47" s="2"/>
      <c r="L47" s="2"/>
      <c r="M47" s="2"/>
      <c r="N47" s="2"/>
      <c r="O47" s="47">
        <v>1450</v>
      </c>
      <c r="P47" s="3" t="s">
        <v>72</v>
      </c>
    </row>
    <row r="48" spans="6:18" x14ac:dyDescent="0.25">
      <c r="I48" s="1"/>
      <c r="J48" s="17"/>
      <c r="K48" s="2"/>
      <c r="L48" s="2"/>
      <c r="M48" s="2"/>
      <c r="N48" s="2"/>
      <c r="O48" s="2"/>
      <c r="P48" s="3"/>
    </row>
    <row r="49" spans="6:17" x14ac:dyDescent="0.25">
      <c r="I49" s="1"/>
      <c r="J49" s="17"/>
      <c r="K49" s="2"/>
      <c r="L49" s="2"/>
      <c r="M49" s="2"/>
      <c r="N49" s="2"/>
      <c r="O49" s="2"/>
      <c r="P49" s="3"/>
    </row>
    <row r="50" spans="6:17" x14ac:dyDescent="0.25">
      <c r="I50" s="1"/>
      <c r="J50" s="17"/>
      <c r="K50" s="2"/>
      <c r="L50" s="2"/>
      <c r="M50" s="2"/>
      <c r="N50" s="2"/>
      <c r="O50" s="2"/>
      <c r="P50" s="3"/>
    </row>
    <row r="51" spans="6:17" x14ac:dyDescent="0.25">
      <c r="I51" s="1"/>
      <c r="J51" s="17"/>
      <c r="K51" s="2"/>
      <c r="L51" s="2"/>
      <c r="M51" s="2"/>
      <c r="N51" s="2"/>
      <c r="O51" s="2"/>
      <c r="P51" s="3"/>
    </row>
    <row r="52" spans="6:17" x14ac:dyDescent="0.25">
      <c r="I52" s="1"/>
      <c r="J52" s="17"/>
      <c r="K52" s="2"/>
      <c r="L52" s="2"/>
      <c r="M52" s="2"/>
      <c r="N52" s="2"/>
      <c r="O52" s="2"/>
      <c r="P52" s="3"/>
    </row>
    <row r="53" spans="6:17" x14ac:dyDescent="0.25">
      <c r="I53" s="1"/>
      <c r="J53" s="17"/>
      <c r="K53" s="2"/>
      <c r="L53" s="2"/>
      <c r="M53" s="2"/>
      <c r="N53" s="2"/>
      <c r="O53" s="2"/>
      <c r="P53" s="3"/>
    </row>
    <row r="54" spans="6:17" x14ac:dyDescent="0.25">
      <c r="I54" s="1"/>
      <c r="J54" s="17"/>
      <c r="K54" s="2"/>
      <c r="L54" s="2"/>
      <c r="M54" s="2"/>
      <c r="N54" s="2"/>
      <c r="O54" s="2"/>
      <c r="P54" s="3"/>
    </row>
    <row r="55" spans="6:17" x14ac:dyDescent="0.25">
      <c r="I55" s="1"/>
      <c r="J55" s="17"/>
      <c r="K55" s="2"/>
      <c r="L55" s="2"/>
      <c r="M55" s="2"/>
      <c r="N55" s="2"/>
      <c r="O55" s="2"/>
      <c r="P55" s="3"/>
    </row>
    <row r="56" spans="6:17" x14ac:dyDescent="0.25">
      <c r="I56" s="1"/>
      <c r="J56" s="17"/>
      <c r="K56" s="2"/>
      <c r="L56" s="2"/>
      <c r="M56" s="2"/>
      <c r="N56" s="2"/>
      <c r="O56" s="2"/>
      <c r="P56" s="3"/>
    </row>
    <row r="57" spans="6:17" x14ac:dyDescent="0.25">
      <c r="I57" s="1"/>
      <c r="J57" s="17"/>
      <c r="K57" s="2"/>
      <c r="L57" s="2"/>
      <c r="M57" s="2"/>
      <c r="N57" s="2"/>
      <c r="O57" s="2"/>
      <c r="P57" s="3"/>
    </row>
    <row r="58" spans="6:17" x14ac:dyDescent="0.25">
      <c r="I58" s="1"/>
      <c r="J58" s="2"/>
      <c r="K58" s="2"/>
      <c r="L58" s="2"/>
      <c r="M58" s="2"/>
      <c r="N58" s="2"/>
      <c r="O58" s="2"/>
      <c r="P58" s="3"/>
    </row>
    <row r="59" spans="6:17" x14ac:dyDescent="0.25">
      <c r="I59" s="1"/>
      <c r="J59" s="2"/>
      <c r="K59" s="2"/>
      <c r="L59" s="2"/>
      <c r="M59" s="2"/>
      <c r="N59" s="2"/>
      <c r="O59" s="2"/>
      <c r="P59" s="3"/>
    </row>
    <row r="60" spans="6:17" x14ac:dyDescent="0.25">
      <c r="I60" s="1"/>
      <c r="J60" s="2"/>
      <c r="K60" s="2"/>
      <c r="L60" s="2"/>
      <c r="M60" s="2"/>
      <c r="N60" s="2"/>
      <c r="O60" s="2"/>
      <c r="P60" s="3"/>
    </row>
    <row r="61" spans="6:17" ht="15.6" x14ac:dyDescent="0.3">
      <c r="I61" s="46" t="s">
        <v>73</v>
      </c>
      <c r="J61" s="49"/>
      <c r="K61" s="49"/>
      <c r="L61" s="49"/>
      <c r="M61" s="49"/>
      <c r="N61" s="49"/>
      <c r="O61" s="49"/>
      <c r="P61" s="50"/>
      <c r="Q61" s="51"/>
    </row>
    <row r="62" spans="6:17" ht="15.6" x14ac:dyDescent="0.3">
      <c r="I62" s="46" t="s">
        <v>74</v>
      </c>
      <c r="J62" s="49"/>
      <c r="K62" s="49"/>
      <c r="L62" s="49"/>
      <c r="M62" s="49"/>
      <c r="N62" s="49"/>
      <c r="O62" s="49"/>
      <c r="P62" s="50"/>
      <c r="Q62" s="51"/>
    </row>
    <row r="63" spans="6:17" x14ac:dyDescent="0.25">
      <c r="I63" s="1"/>
      <c r="J63" s="2"/>
      <c r="K63" s="2"/>
      <c r="L63" s="2"/>
      <c r="M63" s="2"/>
      <c r="N63" s="2"/>
      <c r="O63" s="2"/>
      <c r="P63" s="3"/>
    </row>
    <row r="64" spans="6:17" ht="21" x14ac:dyDescent="0.4">
      <c r="F64" s="36" t="s">
        <v>75</v>
      </c>
      <c r="I64" s="1"/>
      <c r="J64" s="2"/>
      <c r="K64" s="2"/>
      <c r="L64" s="2"/>
      <c r="M64" s="2"/>
      <c r="N64" s="2"/>
      <c r="O64" s="2"/>
      <c r="P64" s="3"/>
    </row>
    <row r="65" spans="9:16" x14ac:dyDescent="0.25">
      <c r="I65" s="1" t="s">
        <v>76</v>
      </c>
      <c r="J65" s="2"/>
      <c r="K65" s="2"/>
      <c r="L65" s="2"/>
      <c r="M65" s="2"/>
      <c r="N65" s="2"/>
      <c r="O65" s="2"/>
      <c r="P65" s="3"/>
    </row>
    <row r="66" spans="9:16" x14ac:dyDescent="0.25">
      <c r="I66" s="52">
        <v>0.04</v>
      </c>
      <c r="J66" s="2" t="s">
        <v>71</v>
      </c>
      <c r="K66" s="52">
        <v>0.02</v>
      </c>
      <c r="L66" s="2"/>
      <c r="M66" s="2"/>
      <c r="N66" s="2"/>
      <c r="O66" s="2"/>
      <c r="P66" s="3"/>
    </row>
    <row r="67" spans="9:16" x14ac:dyDescent="0.25">
      <c r="I67" s="1">
        <v>3</v>
      </c>
      <c r="J67" s="2" t="s">
        <v>70</v>
      </c>
      <c r="K67" s="52"/>
      <c r="L67" s="2"/>
      <c r="M67" s="2"/>
      <c r="N67" s="2"/>
      <c r="O67" s="2"/>
      <c r="P67" s="3"/>
    </row>
    <row r="68" spans="9:16" x14ac:dyDescent="0.25">
      <c r="I68" s="1">
        <v>5000</v>
      </c>
      <c r="J68" s="2" t="s">
        <v>3</v>
      </c>
      <c r="K68" s="2"/>
      <c r="L68" s="2"/>
      <c r="M68" s="2"/>
      <c r="N68" s="2"/>
      <c r="O68" s="2"/>
      <c r="P68" s="3"/>
    </row>
    <row r="69" spans="9:16" x14ac:dyDescent="0.25">
      <c r="I69" s="1">
        <v>0</v>
      </c>
      <c r="J69" s="17" t="s">
        <v>40</v>
      </c>
      <c r="K69" s="2"/>
      <c r="L69" s="2"/>
      <c r="M69" s="2"/>
      <c r="N69" s="2"/>
      <c r="O69" s="2"/>
      <c r="P69" s="3"/>
    </row>
    <row r="70" spans="9:16" x14ac:dyDescent="0.25">
      <c r="I70" s="53">
        <f>PV(K66,K70,,I68)</f>
        <v>-4901.9607843137255</v>
      </c>
      <c r="J70" s="17" t="s">
        <v>77</v>
      </c>
      <c r="K70" s="2">
        <v>1</v>
      </c>
      <c r="L70" s="2"/>
      <c r="M70" s="2"/>
      <c r="N70" s="2"/>
      <c r="O70" s="2"/>
      <c r="P70" s="3"/>
    </row>
    <row r="71" spans="9:16" x14ac:dyDescent="0.25">
      <c r="I71" s="54">
        <f>PV(I66,2,,I70)</f>
        <v>4532.1382991066248</v>
      </c>
      <c r="J71" s="47" t="s">
        <v>78</v>
      </c>
      <c r="K71" s="2"/>
      <c r="L71" s="2"/>
      <c r="M71" s="2"/>
      <c r="N71" s="2"/>
      <c r="O71" s="2"/>
      <c r="P71" s="3"/>
    </row>
    <row r="72" spans="9:16" x14ac:dyDescent="0.25">
      <c r="I72" s="1"/>
      <c r="J72" s="2"/>
      <c r="K72" s="2"/>
      <c r="L72" s="2"/>
      <c r="M72" s="2"/>
      <c r="N72" s="2"/>
      <c r="O72" s="2"/>
      <c r="P72" s="3"/>
    </row>
    <row r="73" spans="9:16" x14ac:dyDescent="0.25">
      <c r="I73" s="1"/>
      <c r="J73" s="2"/>
      <c r="K73" s="2"/>
      <c r="L73" s="2"/>
      <c r="M73" s="2"/>
      <c r="N73" s="2"/>
      <c r="O73" s="2"/>
      <c r="P73" s="3"/>
    </row>
    <row r="74" spans="9:16" x14ac:dyDescent="0.25">
      <c r="I74" s="1"/>
      <c r="J74" s="2"/>
      <c r="K74" s="2"/>
      <c r="L74" s="2"/>
      <c r="M74" s="2"/>
      <c r="N74" s="2"/>
      <c r="O74" s="2"/>
      <c r="P74" s="3"/>
    </row>
    <row r="75" spans="9:16" x14ac:dyDescent="0.25">
      <c r="I75" s="1"/>
      <c r="J75" s="2"/>
      <c r="K75" s="2"/>
      <c r="L75" s="2"/>
      <c r="M75" s="2"/>
      <c r="N75" s="2"/>
      <c r="O75" s="2"/>
      <c r="P75" s="3"/>
    </row>
    <row r="76" spans="9:16" x14ac:dyDescent="0.25">
      <c r="I76" s="1"/>
      <c r="J76" s="2"/>
      <c r="K76" s="2"/>
      <c r="L76" s="2"/>
      <c r="M76" s="2"/>
      <c r="N76" s="2"/>
      <c r="O76" s="2"/>
      <c r="P76" s="3"/>
    </row>
    <row r="77" spans="9:16" x14ac:dyDescent="0.25">
      <c r="I77" s="1"/>
      <c r="J77" s="2"/>
      <c r="K77" s="2"/>
      <c r="L77" s="2"/>
      <c r="M77" s="2"/>
      <c r="N77" s="2"/>
      <c r="O77" s="2"/>
      <c r="P77" s="3"/>
    </row>
    <row r="78" spans="9:16" ht="14.4" thickBot="1" x14ac:dyDescent="0.3">
      <c r="I78" s="6"/>
      <c r="J78" s="7"/>
      <c r="K78" s="7"/>
      <c r="L78" s="7"/>
      <c r="M78" s="7"/>
      <c r="N78" s="7"/>
      <c r="O78" s="7"/>
      <c r="P78" s="8"/>
    </row>
  </sheetData>
  <mergeCells count="1">
    <mergeCell ref="I1:P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5F6F9-2845-4642-88C4-6B750D6D674A}">
  <sheetPr>
    <tabColor rgb="FF00B0F0"/>
  </sheetPr>
  <dimension ref="F3:R149"/>
  <sheetViews>
    <sheetView rightToLeft="1" workbookViewId="0">
      <selection activeCell="M150" sqref="M150"/>
    </sheetView>
  </sheetViews>
  <sheetFormatPr defaultRowHeight="13.8" x14ac:dyDescent="0.25"/>
  <cols>
    <col min="11" max="12" width="11.59765625" bestFit="1" customWidth="1"/>
    <col min="13" max="13" width="11" bestFit="1" customWidth="1"/>
  </cols>
  <sheetData>
    <row r="3" spans="6:13" ht="21" x14ac:dyDescent="0.4">
      <c r="F3" s="36" t="s">
        <v>81</v>
      </c>
    </row>
    <row r="11" spans="6:13" x14ac:dyDescent="0.25">
      <c r="L11">
        <v>44000</v>
      </c>
      <c r="M11" t="s">
        <v>3</v>
      </c>
    </row>
    <row r="12" spans="6:13" x14ac:dyDescent="0.25">
      <c r="L12">
        <v>5</v>
      </c>
      <c r="M12" t="s">
        <v>70</v>
      </c>
    </row>
    <row r="13" spans="6:13" x14ac:dyDescent="0.25">
      <c r="L13" s="61">
        <f>PV(L14,L12,,L11)</f>
        <v>-37954.786512903222</v>
      </c>
      <c r="M13" t="s">
        <v>4</v>
      </c>
    </row>
    <row r="14" spans="6:13" x14ac:dyDescent="0.25">
      <c r="L14" s="60">
        <v>0.03</v>
      </c>
      <c r="M14" t="s">
        <v>71</v>
      </c>
    </row>
    <row r="20" spans="6:6" ht="16.8" customHeight="1" x14ac:dyDescent="0.25"/>
    <row r="32" spans="6:6" ht="21" x14ac:dyDescent="0.4">
      <c r="F32" s="36" t="s">
        <v>82</v>
      </c>
    </row>
    <row r="41" spans="10:13" x14ac:dyDescent="0.25">
      <c r="J41" s="64" t="s">
        <v>119</v>
      </c>
      <c r="K41" s="64"/>
    </row>
    <row r="42" spans="10:13" x14ac:dyDescent="0.25">
      <c r="K42" s="62">
        <v>-26000</v>
      </c>
      <c r="L42" s="63" t="s">
        <v>77</v>
      </c>
      <c r="M42" s="62">
        <v>2</v>
      </c>
    </row>
    <row r="43" spans="10:13" x14ac:dyDescent="0.25">
      <c r="K43" s="62">
        <v>29113.57</v>
      </c>
      <c r="L43" s="63" t="s">
        <v>118</v>
      </c>
      <c r="M43" s="62">
        <v>5</v>
      </c>
    </row>
    <row r="44" spans="10:13" x14ac:dyDescent="0.25">
      <c r="K44" s="62">
        <v>3</v>
      </c>
      <c r="L44" s="63" t="s">
        <v>70</v>
      </c>
      <c r="M44" s="62"/>
    </row>
    <row r="45" spans="10:13" x14ac:dyDescent="0.25">
      <c r="K45" s="62">
        <v>0</v>
      </c>
      <c r="L45" s="63" t="s">
        <v>40</v>
      </c>
      <c r="M45" s="62"/>
    </row>
    <row r="46" spans="10:13" x14ac:dyDescent="0.25">
      <c r="K46" s="65">
        <f>RATE(K44,,K42,K43)</f>
        <v>3.8422377616489083E-2</v>
      </c>
      <c r="L46" s="63" t="s">
        <v>71</v>
      </c>
    </row>
    <row r="49" spans="6:11" x14ac:dyDescent="0.25">
      <c r="J49" t="s">
        <v>120</v>
      </c>
    </row>
    <row r="50" spans="6:11" x14ac:dyDescent="0.25">
      <c r="K50" s="61">
        <f>PV(K46,M42,,K42)</f>
        <v>24111.55784978436</v>
      </c>
    </row>
    <row r="51" spans="6:11" x14ac:dyDescent="0.25">
      <c r="K51" s="61">
        <f>PV(K46,M43,,K43)</f>
        <v>-24111.557849784353</v>
      </c>
    </row>
    <row r="64" spans="6:11" ht="21" x14ac:dyDescent="0.4">
      <c r="F64" s="36" t="s">
        <v>83</v>
      </c>
    </row>
    <row r="75" spans="12:13" x14ac:dyDescent="0.25">
      <c r="L75">
        <v>-100000</v>
      </c>
      <c r="M75" t="s">
        <v>4</v>
      </c>
    </row>
    <row r="76" spans="12:13" x14ac:dyDescent="0.25">
      <c r="L76">
        <v>140000</v>
      </c>
      <c r="M76" t="s">
        <v>3</v>
      </c>
    </row>
    <row r="77" spans="12:13" x14ac:dyDescent="0.25">
      <c r="L77">
        <v>3</v>
      </c>
      <c r="M77" t="s">
        <v>70</v>
      </c>
    </row>
    <row r="78" spans="12:13" x14ac:dyDescent="0.25">
      <c r="L78" s="67">
        <f>RATE(L77,,L75,L76)</f>
        <v>0.11868894208140636</v>
      </c>
    </row>
    <row r="102" spans="6:6" ht="21" x14ac:dyDescent="0.4">
      <c r="F102" s="36" t="s">
        <v>84</v>
      </c>
    </row>
    <row r="115" spans="11:14" x14ac:dyDescent="0.25">
      <c r="L115">
        <v>4</v>
      </c>
      <c r="M115" t="s">
        <v>70</v>
      </c>
    </row>
    <row r="116" spans="11:14" x14ac:dyDescent="0.25">
      <c r="L116">
        <v>15000</v>
      </c>
      <c r="M116" t="s">
        <v>3</v>
      </c>
    </row>
    <row r="117" spans="11:14" x14ac:dyDescent="0.25">
      <c r="L117" s="60">
        <v>0.01</v>
      </c>
      <c r="M117" t="s">
        <v>121</v>
      </c>
      <c r="N117">
        <v>1</v>
      </c>
    </row>
    <row r="118" spans="11:14" x14ac:dyDescent="0.25">
      <c r="L118" s="60">
        <v>0.02</v>
      </c>
      <c r="M118" t="s">
        <v>122</v>
      </c>
      <c r="N118">
        <v>1</v>
      </c>
    </row>
    <row r="119" spans="11:14" x14ac:dyDescent="0.25">
      <c r="L119" s="60">
        <v>0.03</v>
      </c>
      <c r="M119" t="s">
        <v>123</v>
      </c>
      <c r="N119">
        <v>2</v>
      </c>
    </row>
    <row r="121" spans="11:14" x14ac:dyDescent="0.25">
      <c r="K121" t="s">
        <v>124</v>
      </c>
      <c r="L121" s="66">
        <f>PV(L119,N119,,L116)</f>
        <v>-14138.938637006317</v>
      </c>
      <c r="M121" t="s">
        <v>29</v>
      </c>
    </row>
    <row r="122" spans="11:14" x14ac:dyDescent="0.25">
      <c r="K122" t="s">
        <v>125</v>
      </c>
      <c r="L122" s="66">
        <f>PV(L118,N118,,L121)</f>
        <v>13861.704546084624</v>
      </c>
      <c r="M122" t="s">
        <v>27</v>
      </c>
    </row>
    <row r="123" spans="11:14" x14ac:dyDescent="0.25">
      <c r="K123" t="s">
        <v>126</v>
      </c>
      <c r="L123" s="66">
        <f>PV(L117,N117,,L122)</f>
        <v>-13724.459946618439</v>
      </c>
      <c r="M123" t="s">
        <v>127</v>
      </c>
    </row>
    <row r="139" spans="6:6" ht="21" x14ac:dyDescent="0.4">
      <c r="F139" s="36" t="s">
        <v>85</v>
      </c>
    </row>
    <row r="144" spans="6:6" ht="14.4" thickBot="1" x14ac:dyDescent="0.3"/>
    <row r="145" spans="11:18" ht="28.2" thickBot="1" x14ac:dyDescent="0.3">
      <c r="K145" s="55" t="s">
        <v>79</v>
      </c>
      <c r="L145" s="56" t="s">
        <v>80</v>
      </c>
      <c r="Q145">
        <v>1</v>
      </c>
      <c r="R145" t="s">
        <v>70</v>
      </c>
    </row>
    <row r="146" spans="11:18" ht="14.4" thickBot="1" x14ac:dyDescent="0.3">
      <c r="K146" s="57">
        <v>43830</v>
      </c>
      <c r="L146" s="58">
        <v>8500</v>
      </c>
      <c r="M146" s="66">
        <f>FV(Q146,Q145,,-L146)</f>
        <v>8840</v>
      </c>
      <c r="Q146" s="60">
        <v>0.04</v>
      </c>
      <c r="R146" t="s">
        <v>71</v>
      </c>
    </row>
    <row r="147" spans="11:18" ht="14.4" thickBot="1" x14ac:dyDescent="0.3">
      <c r="K147" s="57">
        <v>44196</v>
      </c>
      <c r="L147" s="58">
        <v>9000</v>
      </c>
      <c r="M147" s="68">
        <f>L147</f>
        <v>9000</v>
      </c>
      <c r="Q147">
        <v>0</v>
      </c>
      <c r="R147" t="s">
        <v>40</v>
      </c>
    </row>
    <row r="148" spans="11:18" ht="14.4" thickBot="1" x14ac:dyDescent="0.3">
      <c r="K148" s="57">
        <v>44561</v>
      </c>
      <c r="L148" s="58">
        <v>9500</v>
      </c>
      <c r="M148" s="66">
        <f>PV(Q146,Q145,,-L148)</f>
        <v>9134.6153846153848</v>
      </c>
    </row>
    <row r="149" spans="11:18" x14ac:dyDescent="0.25">
      <c r="M149" s="69">
        <f>SUM(M146:M148)</f>
        <v>26974.615384615383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A397-1827-4902-90B0-0E4FC3B27CC3}">
  <sheetPr>
    <tabColor rgb="FF7030A0"/>
  </sheetPr>
  <dimension ref="F4:T123"/>
  <sheetViews>
    <sheetView rightToLeft="1" topLeftCell="M1" workbookViewId="0">
      <selection activeCell="M106" sqref="M106"/>
    </sheetView>
  </sheetViews>
  <sheetFormatPr defaultRowHeight="13.8" x14ac:dyDescent="0.25"/>
  <cols>
    <col min="9" max="9" width="11.59765625" bestFit="1" customWidth="1"/>
    <col min="10" max="10" width="14.19921875" bestFit="1" customWidth="1"/>
    <col min="11" max="11" width="13.69921875" bestFit="1" customWidth="1"/>
    <col min="12" max="12" width="11.59765625" bestFit="1" customWidth="1"/>
    <col min="13" max="13" width="12" bestFit="1" customWidth="1"/>
    <col min="14" max="14" width="14" bestFit="1" customWidth="1"/>
    <col min="16" max="16" width="14.796875" bestFit="1" customWidth="1"/>
  </cols>
  <sheetData>
    <row r="4" spans="6:18" ht="21" x14ac:dyDescent="0.4">
      <c r="F4" s="36" t="s">
        <v>114</v>
      </c>
      <c r="I4" s="59" t="s">
        <v>86</v>
      </c>
      <c r="J4" s="59"/>
      <c r="K4" s="59"/>
      <c r="L4" s="59"/>
      <c r="M4" s="59"/>
      <c r="N4" s="59"/>
      <c r="O4" s="59"/>
      <c r="P4" s="59"/>
      <c r="Q4" s="59"/>
      <c r="R4" s="35"/>
    </row>
    <row r="5" spans="6:18" ht="17.399999999999999" x14ac:dyDescent="0.3">
      <c r="I5" s="59" t="s">
        <v>87</v>
      </c>
      <c r="J5" s="59"/>
      <c r="K5" s="59"/>
      <c r="L5" s="59"/>
      <c r="M5" s="59"/>
      <c r="N5" s="59"/>
      <c r="O5" s="59"/>
      <c r="P5" s="59"/>
      <c r="Q5" s="59"/>
      <c r="R5" s="35"/>
    </row>
    <row r="6" spans="6:18" ht="17.399999999999999" x14ac:dyDescent="0.3">
      <c r="I6" s="59" t="s">
        <v>88</v>
      </c>
      <c r="J6" s="59"/>
      <c r="K6" s="59"/>
      <c r="L6" s="59"/>
      <c r="M6" s="59"/>
      <c r="N6" s="59"/>
      <c r="O6" s="59"/>
      <c r="P6" s="59"/>
      <c r="Q6" s="59"/>
      <c r="R6" s="35"/>
    </row>
    <row r="7" spans="6:18" ht="17.399999999999999" x14ac:dyDescent="0.3">
      <c r="I7" s="59" t="s">
        <v>89</v>
      </c>
      <c r="J7" s="59"/>
      <c r="K7" s="59"/>
      <c r="L7" s="59"/>
      <c r="M7" s="59"/>
      <c r="N7" s="59"/>
      <c r="O7" s="59"/>
      <c r="P7" s="59"/>
      <c r="Q7" s="59"/>
      <c r="R7" s="35"/>
    </row>
    <row r="8" spans="6:18" ht="17.399999999999999" x14ac:dyDescent="0.3">
      <c r="I8" s="59" t="s">
        <v>90</v>
      </c>
      <c r="J8" s="59"/>
      <c r="K8" s="59"/>
      <c r="L8" s="59"/>
      <c r="M8" s="59"/>
      <c r="N8" s="59"/>
      <c r="O8" s="59"/>
      <c r="P8" s="59"/>
      <c r="Q8" s="59"/>
      <c r="R8" s="35"/>
    </row>
    <row r="9" spans="6:18" ht="17.399999999999999" x14ac:dyDescent="0.3">
      <c r="I9" s="59" t="s">
        <v>91</v>
      </c>
      <c r="J9" s="59"/>
      <c r="K9" s="59"/>
      <c r="L9" s="59"/>
      <c r="M9" s="59"/>
      <c r="N9" s="59"/>
      <c r="O9" s="59"/>
      <c r="P9" s="59"/>
      <c r="Q9" s="59"/>
      <c r="R9" s="35"/>
    </row>
    <row r="11" spans="6:18" x14ac:dyDescent="0.25">
      <c r="I11" s="62"/>
      <c r="J11" s="62"/>
      <c r="K11" s="62"/>
      <c r="L11" s="70" t="s">
        <v>131</v>
      </c>
      <c r="M11" s="62"/>
      <c r="N11" s="70" t="s">
        <v>130</v>
      </c>
      <c r="O11" s="62"/>
      <c r="P11" s="70" t="s">
        <v>129</v>
      </c>
      <c r="Q11" s="62"/>
      <c r="R11" s="70" t="s">
        <v>128</v>
      </c>
    </row>
    <row r="12" spans="6:18" x14ac:dyDescent="0.25"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6:18" x14ac:dyDescent="0.25">
      <c r="I13" s="62"/>
      <c r="J13" s="62"/>
      <c r="K13" s="62"/>
      <c r="L13" s="72">
        <f>PV(O18,K25,,-K24)</f>
        <v>47525.619794281221</v>
      </c>
      <c r="M13" s="62"/>
      <c r="N13" s="72">
        <f>PV(O18,M22,,-M21)+M20</f>
        <v>113446.44863957087</v>
      </c>
      <c r="O13" s="62"/>
      <c r="P13" s="72">
        <f>PV(O18,O16,,-O17)</f>
        <v>99758.567043350398</v>
      </c>
      <c r="Q13" s="62"/>
      <c r="R13" s="62">
        <f>100000</f>
        <v>100000</v>
      </c>
    </row>
    <row r="14" spans="6:18" x14ac:dyDescent="0.25">
      <c r="I14" s="62"/>
      <c r="J14" s="62"/>
      <c r="K14" s="62"/>
      <c r="L14" s="72">
        <f>PV(O18,K26,,-J24)</f>
        <v>52308.072100623984</v>
      </c>
      <c r="M14" s="62"/>
      <c r="N14" s="62"/>
      <c r="O14" s="62"/>
      <c r="P14" s="62"/>
      <c r="Q14" s="62"/>
      <c r="R14" s="62"/>
    </row>
    <row r="15" spans="6:18" x14ac:dyDescent="0.25">
      <c r="I15" s="62"/>
      <c r="J15" s="62"/>
      <c r="K15" s="62"/>
      <c r="L15" s="72">
        <f>SUM(L13:L14)</f>
        <v>99833.691894905205</v>
      </c>
      <c r="M15" s="62"/>
      <c r="N15" s="62"/>
      <c r="O15" s="62"/>
      <c r="P15" s="62"/>
      <c r="Q15" s="62"/>
      <c r="R15" s="62"/>
    </row>
    <row r="16" spans="6:18" x14ac:dyDescent="0.25">
      <c r="I16" s="62"/>
      <c r="J16" s="62"/>
      <c r="K16" s="62"/>
      <c r="L16" s="62"/>
      <c r="M16" s="62"/>
      <c r="N16" s="62"/>
      <c r="O16" s="62">
        <v>7</v>
      </c>
      <c r="P16" s="62" t="s">
        <v>70</v>
      </c>
      <c r="Q16" s="62"/>
      <c r="R16" s="62"/>
    </row>
    <row r="17" spans="9:18" x14ac:dyDescent="0.25">
      <c r="I17" s="62"/>
      <c r="J17" s="62"/>
      <c r="K17" s="62"/>
      <c r="L17" s="62"/>
      <c r="M17" s="62"/>
      <c r="N17" s="62"/>
      <c r="O17" s="62">
        <v>150000</v>
      </c>
      <c r="P17" s="62" t="s">
        <v>3</v>
      </c>
      <c r="Q17" s="62"/>
      <c r="R17" s="62"/>
    </row>
    <row r="18" spans="9:18" x14ac:dyDescent="0.25">
      <c r="I18" s="62"/>
      <c r="J18" s="62"/>
      <c r="K18" s="62"/>
      <c r="L18" s="62"/>
      <c r="M18" s="62"/>
      <c r="N18" s="62"/>
      <c r="O18" s="71">
        <v>0.06</v>
      </c>
      <c r="P18" s="62" t="s">
        <v>71</v>
      </c>
      <c r="Q18" s="62"/>
      <c r="R18" s="62"/>
    </row>
    <row r="19" spans="9:18" x14ac:dyDescent="0.25"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9:18" x14ac:dyDescent="0.25">
      <c r="I20" s="62"/>
      <c r="J20" s="62"/>
      <c r="K20" s="62"/>
      <c r="L20" s="62"/>
      <c r="M20" s="62">
        <v>50000</v>
      </c>
      <c r="N20" s="62" t="s">
        <v>4</v>
      </c>
      <c r="O20" s="62"/>
      <c r="P20" s="62"/>
      <c r="Q20" s="62"/>
      <c r="R20" s="62"/>
    </row>
    <row r="21" spans="9:18" x14ac:dyDescent="0.25">
      <c r="I21" s="62"/>
      <c r="J21" s="62"/>
      <c r="K21" s="62"/>
      <c r="L21" s="62"/>
      <c r="M21" s="62">
        <v>90000</v>
      </c>
      <c r="N21" s="62" t="s">
        <v>3</v>
      </c>
      <c r="O21" s="62"/>
      <c r="P21" s="62"/>
      <c r="Q21" s="62"/>
      <c r="R21" s="62"/>
    </row>
    <row r="22" spans="9:18" x14ac:dyDescent="0.25">
      <c r="I22" s="62"/>
      <c r="J22" s="62"/>
      <c r="K22" s="62"/>
      <c r="L22" s="62"/>
      <c r="M22" s="62">
        <v>6</v>
      </c>
      <c r="N22" s="62" t="s">
        <v>70</v>
      </c>
      <c r="O22" s="62"/>
      <c r="P22" s="62"/>
      <c r="Q22" s="62"/>
      <c r="R22" s="62"/>
    </row>
    <row r="23" spans="9:18" x14ac:dyDescent="0.25"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9:18" x14ac:dyDescent="0.25">
      <c r="I24" s="62"/>
      <c r="J24" s="62">
        <v>70000</v>
      </c>
      <c r="K24" s="62">
        <v>60000</v>
      </c>
      <c r="L24" s="62" t="s">
        <v>3</v>
      </c>
      <c r="M24" s="62"/>
      <c r="N24" s="62"/>
      <c r="O24" s="62"/>
      <c r="P24" s="62"/>
      <c r="Q24" s="62"/>
      <c r="R24" s="62"/>
    </row>
    <row r="25" spans="9:18" x14ac:dyDescent="0.25">
      <c r="I25" s="62"/>
      <c r="J25" s="62"/>
      <c r="K25" s="62">
        <v>4</v>
      </c>
      <c r="L25" s="62" t="s">
        <v>70</v>
      </c>
      <c r="M25" s="62"/>
      <c r="N25" s="62"/>
      <c r="O25" s="62"/>
      <c r="P25" s="62"/>
      <c r="Q25" s="62"/>
      <c r="R25" s="62"/>
    </row>
    <row r="26" spans="9:18" x14ac:dyDescent="0.25">
      <c r="K26" s="62">
        <v>5</v>
      </c>
      <c r="L26" s="62" t="s">
        <v>70</v>
      </c>
    </row>
    <row r="27" spans="9:18" x14ac:dyDescent="0.25">
      <c r="K27" s="62"/>
      <c r="L27" s="62"/>
    </row>
    <row r="34" spans="6:20" ht="17.399999999999999" x14ac:dyDescent="0.3">
      <c r="I34" s="59" t="s">
        <v>92</v>
      </c>
      <c r="J34" s="59"/>
      <c r="K34" s="59"/>
      <c r="L34" s="59"/>
      <c r="M34" s="59"/>
      <c r="N34" s="59"/>
      <c r="O34" s="59"/>
      <c r="P34" s="59"/>
      <c r="Q34" s="59"/>
      <c r="R34" s="59"/>
      <c r="S34" s="35"/>
      <c r="T34" s="35"/>
    </row>
    <row r="35" spans="6:20" ht="21" x14ac:dyDescent="0.4">
      <c r="F35" s="36" t="s">
        <v>115</v>
      </c>
      <c r="I35" s="59" t="s">
        <v>93</v>
      </c>
      <c r="J35" s="59"/>
      <c r="K35" s="59"/>
      <c r="L35" s="59"/>
      <c r="M35" s="59"/>
      <c r="N35" s="59"/>
      <c r="O35" s="59"/>
      <c r="P35" s="59"/>
      <c r="Q35" s="59"/>
      <c r="R35" s="59"/>
      <c r="S35" s="35"/>
      <c r="T35" s="35"/>
    </row>
    <row r="36" spans="6:20" ht="17.399999999999999" x14ac:dyDescent="0.3">
      <c r="I36" s="59" t="s">
        <v>94</v>
      </c>
      <c r="J36" s="59"/>
      <c r="K36" s="59"/>
      <c r="L36" s="59"/>
      <c r="M36" s="59"/>
      <c r="N36" s="59"/>
      <c r="O36" s="59"/>
      <c r="P36" s="59"/>
      <c r="Q36" s="59"/>
      <c r="R36" s="59"/>
      <c r="S36" s="35"/>
      <c r="T36" s="35"/>
    </row>
    <row r="37" spans="6:20" ht="17.399999999999999" x14ac:dyDescent="0.3">
      <c r="I37" s="59" t="s">
        <v>95</v>
      </c>
      <c r="J37" s="59"/>
      <c r="K37" s="59"/>
      <c r="L37" s="59"/>
      <c r="M37" s="59"/>
      <c r="N37" s="59"/>
      <c r="O37" s="59"/>
      <c r="P37" s="59"/>
      <c r="Q37" s="59"/>
      <c r="R37" s="59"/>
      <c r="S37" s="35"/>
      <c r="T37" s="35"/>
    </row>
    <row r="38" spans="6:20" ht="17.399999999999999" x14ac:dyDescent="0.3">
      <c r="I38" s="59" t="s">
        <v>96</v>
      </c>
      <c r="J38" s="59"/>
      <c r="K38" s="59"/>
      <c r="L38" s="59"/>
      <c r="M38" s="59"/>
      <c r="N38" s="59"/>
      <c r="O38" s="59"/>
      <c r="P38" s="59"/>
      <c r="Q38" s="59"/>
      <c r="R38" s="59"/>
      <c r="S38" s="35"/>
      <c r="T38" s="35"/>
    </row>
    <row r="40" spans="6:20" x14ac:dyDescent="0.25">
      <c r="I40" s="74" t="s">
        <v>128</v>
      </c>
      <c r="J40" s="62">
        <v>8</v>
      </c>
      <c r="K40" s="62" t="s">
        <v>70</v>
      </c>
      <c r="L40" s="62"/>
      <c r="M40" s="62"/>
      <c r="N40" s="62"/>
      <c r="O40" s="62"/>
      <c r="P40" s="62"/>
      <c r="Q40" s="62"/>
      <c r="R40" s="62"/>
      <c r="S40" s="62"/>
    </row>
    <row r="41" spans="6:20" x14ac:dyDescent="0.25">
      <c r="I41" s="62"/>
      <c r="J41" s="62">
        <v>1580000</v>
      </c>
      <c r="K41" s="62" t="s">
        <v>3</v>
      </c>
      <c r="L41" s="62"/>
      <c r="M41" s="62"/>
      <c r="N41" s="62"/>
      <c r="O41" s="62"/>
      <c r="P41" s="62"/>
      <c r="Q41" s="62"/>
      <c r="R41" s="62"/>
      <c r="S41" s="62"/>
    </row>
    <row r="42" spans="6:20" x14ac:dyDescent="0.25">
      <c r="I42" s="62"/>
      <c r="J42" s="71">
        <v>0.03</v>
      </c>
      <c r="K42" s="62" t="s">
        <v>71</v>
      </c>
      <c r="L42" s="62"/>
      <c r="M42" s="62"/>
      <c r="N42" s="62"/>
      <c r="O42" s="62"/>
      <c r="P42" s="62"/>
      <c r="Q42" s="62"/>
      <c r="R42" s="62"/>
      <c r="S42" s="62"/>
    </row>
    <row r="43" spans="6:20" x14ac:dyDescent="0.25">
      <c r="I43" s="62"/>
      <c r="J43" s="62">
        <v>0</v>
      </c>
      <c r="K43" s="62" t="s">
        <v>40</v>
      </c>
      <c r="L43" s="62"/>
      <c r="M43" s="62"/>
      <c r="N43" s="62"/>
      <c r="O43" s="62"/>
      <c r="P43" s="62"/>
      <c r="Q43" s="62"/>
      <c r="R43" s="62"/>
      <c r="S43" s="62"/>
    </row>
    <row r="44" spans="6:20" x14ac:dyDescent="0.25">
      <c r="I44" s="62"/>
      <c r="J44" s="73">
        <f>PV(J42,J40,,J41)</f>
        <v>-1247266.5902160185</v>
      </c>
      <c r="K44" s="62" t="s">
        <v>4</v>
      </c>
      <c r="L44" s="62"/>
      <c r="M44" s="62"/>
      <c r="N44" s="62"/>
      <c r="O44" s="62"/>
      <c r="P44" s="62"/>
      <c r="Q44" s="62"/>
      <c r="R44" s="62"/>
      <c r="S44" s="62"/>
    </row>
    <row r="45" spans="6:20" x14ac:dyDescent="0.25"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6" spans="6:20" x14ac:dyDescent="0.25"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</row>
    <row r="47" spans="6:20" x14ac:dyDescent="0.25">
      <c r="I47" s="75" t="s">
        <v>129</v>
      </c>
      <c r="J47" s="62"/>
      <c r="K47" s="62"/>
      <c r="L47" s="62"/>
      <c r="M47" s="62"/>
      <c r="N47" s="62"/>
      <c r="O47" s="62"/>
      <c r="P47" s="62"/>
      <c r="Q47" s="62"/>
      <c r="R47" s="62"/>
      <c r="S47" s="62"/>
    </row>
    <row r="48" spans="6:20" x14ac:dyDescent="0.25">
      <c r="I48" s="62"/>
      <c r="J48" s="62">
        <v>8</v>
      </c>
      <c r="K48" s="62" t="s">
        <v>70</v>
      </c>
      <c r="L48" s="62"/>
      <c r="M48" s="62"/>
      <c r="N48" s="62"/>
      <c r="O48" s="62"/>
      <c r="P48" s="62"/>
      <c r="Q48" s="62"/>
      <c r="R48" s="62"/>
      <c r="S48" s="62"/>
    </row>
    <row r="49" spans="9:19" x14ac:dyDescent="0.25">
      <c r="I49" s="62"/>
      <c r="J49" s="73">
        <f>FV(J50,J48,,J52)</f>
        <v>-760062.0488325695</v>
      </c>
      <c r="K49" s="70" t="s">
        <v>3</v>
      </c>
      <c r="L49" s="62"/>
      <c r="M49" s="72">
        <f>J41+J49</f>
        <v>819937.9511674305</v>
      </c>
      <c r="N49" s="62"/>
      <c r="O49" s="62"/>
      <c r="P49" s="62"/>
      <c r="Q49" s="62"/>
      <c r="R49" s="62"/>
      <c r="S49" s="62"/>
    </row>
    <row r="50" spans="9:19" x14ac:dyDescent="0.25">
      <c r="I50" s="62"/>
      <c r="J50" s="71">
        <f>J42</f>
        <v>0.03</v>
      </c>
      <c r="K50" s="62" t="s">
        <v>71</v>
      </c>
      <c r="L50" s="62"/>
      <c r="M50" s="62"/>
      <c r="N50" s="62"/>
      <c r="O50" s="62"/>
      <c r="P50" s="62"/>
      <c r="Q50" s="62"/>
      <c r="R50" s="62"/>
      <c r="S50" s="62"/>
    </row>
    <row r="51" spans="9:19" x14ac:dyDescent="0.25">
      <c r="I51" s="62"/>
      <c r="J51" s="62">
        <v>0</v>
      </c>
      <c r="K51" s="62" t="s">
        <v>40</v>
      </c>
      <c r="L51" s="62"/>
      <c r="M51" s="62"/>
      <c r="N51" s="62"/>
      <c r="O51" s="62"/>
      <c r="P51" s="62"/>
      <c r="Q51" s="62"/>
      <c r="R51" s="62"/>
      <c r="S51" s="62"/>
    </row>
    <row r="52" spans="9:19" x14ac:dyDescent="0.25">
      <c r="I52" s="62"/>
      <c r="J52" s="62">
        <v>600000</v>
      </c>
      <c r="K52" s="62" t="s">
        <v>4</v>
      </c>
      <c r="L52" s="62"/>
      <c r="M52" s="62"/>
      <c r="N52" s="62"/>
      <c r="O52" s="62"/>
      <c r="P52" s="62"/>
      <c r="Q52" s="62"/>
      <c r="R52" s="62"/>
      <c r="S52" s="62"/>
    </row>
    <row r="53" spans="9:19" x14ac:dyDescent="0.25"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9:19" x14ac:dyDescent="0.25">
      <c r="I54" s="62"/>
      <c r="J54" s="62">
        <v>3</v>
      </c>
      <c r="K54" s="62" t="s">
        <v>70</v>
      </c>
      <c r="L54" s="62"/>
      <c r="M54" s="62"/>
      <c r="N54" s="62"/>
      <c r="O54" s="62"/>
      <c r="P54" s="62"/>
      <c r="Q54" s="62"/>
      <c r="R54" s="62"/>
      <c r="S54" s="62"/>
    </row>
    <row r="55" spans="9:19" x14ac:dyDescent="0.25">
      <c r="I55" s="62"/>
      <c r="J55" s="72">
        <f>M49</f>
        <v>819937.9511674305</v>
      </c>
      <c r="K55" s="76" t="s">
        <v>3</v>
      </c>
      <c r="L55" s="62"/>
      <c r="M55" s="62"/>
      <c r="N55" s="62"/>
      <c r="O55" s="62"/>
      <c r="P55" s="62"/>
      <c r="Q55" s="62"/>
      <c r="R55" s="62"/>
      <c r="S55" s="62"/>
    </row>
    <row r="56" spans="9:19" x14ac:dyDescent="0.25">
      <c r="I56" s="62"/>
      <c r="J56" s="71">
        <f>J42</f>
        <v>0.03</v>
      </c>
      <c r="K56" s="62" t="s">
        <v>71</v>
      </c>
      <c r="L56" s="62"/>
      <c r="M56" s="62"/>
      <c r="N56" s="62"/>
      <c r="O56" s="62"/>
      <c r="P56" s="62"/>
      <c r="Q56" s="62"/>
      <c r="R56" s="62"/>
      <c r="S56" s="62"/>
    </row>
    <row r="57" spans="9:19" x14ac:dyDescent="0.25">
      <c r="I57" s="62"/>
      <c r="J57" s="62">
        <v>0</v>
      </c>
      <c r="K57" s="62" t="s">
        <v>40</v>
      </c>
      <c r="L57" s="62"/>
      <c r="M57" s="62"/>
      <c r="N57" s="62"/>
      <c r="O57" s="62"/>
      <c r="P57" s="62"/>
      <c r="Q57" s="62"/>
      <c r="R57" s="62"/>
      <c r="S57" s="62"/>
    </row>
    <row r="58" spans="9:19" x14ac:dyDescent="0.25">
      <c r="I58" s="62"/>
      <c r="J58" s="73">
        <f>PV(J56,J54,,J55)</f>
        <v>-750359.37719799229</v>
      </c>
      <c r="K58" s="62" t="s">
        <v>4</v>
      </c>
      <c r="L58" s="62"/>
      <c r="M58" s="62"/>
      <c r="N58" s="62"/>
      <c r="O58" s="62"/>
      <c r="P58" s="62"/>
      <c r="Q58" s="62"/>
      <c r="R58" s="62"/>
      <c r="S58" s="62"/>
    </row>
    <row r="59" spans="9:19" x14ac:dyDescent="0.25"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</row>
    <row r="69" spans="6:19" ht="17.399999999999999" x14ac:dyDescent="0.3">
      <c r="I69" s="59" t="s">
        <v>97</v>
      </c>
      <c r="J69" s="59"/>
      <c r="K69" s="59"/>
      <c r="L69" s="59"/>
      <c r="M69" s="59"/>
      <c r="N69" s="59"/>
      <c r="O69" s="59"/>
      <c r="P69" s="59"/>
      <c r="Q69" s="59"/>
      <c r="R69" s="59"/>
      <c r="S69" s="59"/>
    </row>
    <row r="70" spans="6:19" ht="17.399999999999999" x14ac:dyDescent="0.3">
      <c r="I70" s="59"/>
      <c r="J70" s="78" t="s">
        <v>98</v>
      </c>
      <c r="K70" s="78" t="s">
        <v>99</v>
      </c>
      <c r="L70" s="77" t="s">
        <v>70</v>
      </c>
      <c r="M70" s="77" t="s">
        <v>3</v>
      </c>
      <c r="N70" s="77" t="s">
        <v>4</v>
      </c>
      <c r="O70" s="59"/>
      <c r="P70" s="59"/>
      <c r="Q70" s="59"/>
      <c r="R70" s="59"/>
      <c r="S70" s="59"/>
    </row>
    <row r="71" spans="6:19" ht="21" x14ac:dyDescent="0.4">
      <c r="F71" s="36" t="s">
        <v>116</v>
      </c>
      <c r="I71" s="77"/>
      <c r="J71" s="79" t="s">
        <v>100</v>
      </c>
      <c r="K71" s="79" t="s">
        <v>104</v>
      </c>
      <c r="L71" s="77">
        <v>6</v>
      </c>
      <c r="M71" s="77">
        <v>2600</v>
      </c>
      <c r="N71" s="81">
        <f>PV(M$75,L71,,-M71)</f>
        <v>2449.317611660937</v>
      </c>
      <c r="O71" s="77"/>
      <c r="P71" s="77"/>
      <c r="Q71" s="77"/>
      <c r="R71" s="59"/>
      <c r="S71" s="59"/>
    </row>
    <row r="72" spans="6:19" ht="17.399999999999999" x14ac:dyDescent="0.3">
      <c r="I72" s="77"/>
      <c r="J72" s="79" t="s">
        <v>101</v>
      </c>
      <c r="K72" s="79" t="s">
        <v>105</v>
      </c>
      <c r="L72" s="77">
        <v>3</v>
      </c>
      <c r="M72" s="77">
        <v>2801</v>
      </c>
      <c r="N72" s="81">
        <f t="shared" ref="N72:N74" si="0">PV(M$75,L72,,-M72)</f>
        <v>2718.6230043453324</v>
      </c>
      <c r="O72" s="77"/>
      <c r="P72" s="77"/>
      <c r="Q72" s="77"/>
      <c r="R72" s="59"/>
      <c r="S72" s="59"/>
    </row>
    <row r="73" spans="6:19" ht="17.399999999999999" x14ac:dyDescent="0.3">
      <c r="I73" s="77"/>
      <c r="J73" s="79" t="s">
        <v>102</v>
      </c>
      <c r="K73" s="79" t="s">
        <v>106</v>
      </c>
      <c r="L73" s="77">
        <v>9</v>
      </c>
      <c r="M73" s="77">
        <v>2000</v>
      </c>
      <c r="N73" s="81">
        <f t="shared" si="0"/>
        <v>1828.6796484798258</v>
      </c>
      <c r="O73" s="77"/>
      <c r="P73" s="77"/>
      <c r="Q73" s="77"/>
      <c r="R73" s="59"/>
      <c r="S73" s="59"/>
    </row>
    <row r="74" spans="6:19" ht="17.399999999999999" x14ac:dyDescent="0.3">
      <c r="I74" s="77"/>
      <c r="J74" s="79" t="s">
        <v>103</v>
      </c>
      <c r="K74" s="79" t="s">
        <v>107</v>
      </c>
      <c r="L74" s="77">
        <v>12</v>
      </c>
      <c r="M74" s="77">
        <v>3603</v>
      </c>
      <c r="N74" s="81">
        <f t="shared" si="0"/>
        <v>3197.4795586303485</v>
      </c>
      <c r="O74" s="77"/>
      <c r="P74" s="77"/>
      <c r="Q74" s="77"/>
      <c r="R74" s="59"/>
      <c r="S74" s="59"/>
    </row>
    <row r="75" spans="6:19" ht="17.399999999999999" x14ac:dyDescent="0.3">
      <c r="I75" s="59" t="s">
        <v>108</v>
      </c>
      <c r="J75" s="59"/>
      <c r="K75" s="59"/>
      <c r="L75" s="59"/>
      <c r="M75" s="80">
        <v>0.01</v>
      </c>
      <c r="N75" s="82">
        <f>SUM(N71:N74)</f>
        <v>10194.099823116445</v>
      </c>
      <c r="O75" s="59"/>
      <c r="P75" s="59"/>
      <c r="Q75" s="59"/>
      <c r="R75" s="59"/>
      <c r="S75" s="59"/>
    </row>
    <row r="76" spans="6:19" ht="17.399999999999999" x14ac:dyDescent="0.3">
      <c r="I76" s="59" t="s">
        <v>132</v>
      </c>
      <c r="J76" s="59"/>
      <c r="K76" s="59"/>
      <c r="L76" s="59"/>
      <c r="M76" s="59"/>
      <c r="N76" s="59"/>
      <c r="O76" s="59"/>
      <c r="P76" s="59"/>
      <c r="Q76" s="59"/>
      <c r="R76" s="59"/>
      <c r="S76" s="59"/>
    </row>
    <row r="77" spans="6:19" ht="17.399999999999999" x14ac:dyDescent="0.3">
      <c r="I77" s="59" t="s">
        <v>109</v>
      </c>
      <c r="J77" s="59"/>
      <c r="K77" s="59"/>
      <c r="L77" s="59"/>
      <c r="M77" s="59"/>
      <c r="N77" s="59"/>
      <c r="O77" s="59"/>
      <c r="P77" s="82">
        <f>FV(M75,L71,,-N75)</f>
        <v>10821.242379476198</v>
      </c>
      <c r="Q77" s="59"/>
      <c r="R77" s="59"/>
      <c r="S77" s="59"/>
    </row>
    <row r="99" spans="6:18" ht="15.6" x14ac:dyDescent="0.3">
      <c r="I99" s="51" t="s">
        <v>110</v>
      </c>
      <c r="J99" s="51"/>
      <c r="K99" s="51"/>
      <c r="L99" s="51"/>
      <c r="M99" s="51"/>
      <c r="N99" s="51"/>
      <c r="O99" s="51"/>
      <c r="P99" s="51"/>
      <c r="Q99" s="51"/>
      <c r="R99" s="51"/>
    </row>
    <row r="100" spans="6:18" ht="21" x14ac:dyDescent="0.4">
      <c r="F100" s="36" t="s">
        <v>117</v>
      </c>
      <c r="I100" s="51" t="s">
        <v>111</v>
      </c>
      <c r="J100" s="51"/>
      <c r="K100" s="51"/>
      <c r="L100" s="51"/>
      <c r="M100" s="51"/>
      <c r="N100" s="51"/>
      <c r="O100" s="51"/>
      <c r="P100" s="51"/>
      <c r="Q100" s="51"/>
      <c r="R100" s="51"/>
    </row>
    <row r="101" spans="6:18" ht="15.6" x14ac:dyDescent="0.3">
      <c r="I101" s="51" t="s">
        <v>112</v>
      </c>
      <c r="J101" s="51"/>
      <c r="K101" s="51"/>
      <c r="L101" s="51"/>
      <c r="M101" s="51"/>
      <c r="N101" s="51"/>
      <c r="O101" s="51"/>
      <c r="P101" s="51"/>
      <c r="Q101" s="51"/>
      <c r="R101" s="51"/>
    </row>
    <row r="102" spans="6:18" ht="15.6" x14ac:dyDescent="0.3">
      <c r="I102" s="51" t="s">
        <v>113</v>
      </c>
      <c r="J102" s="51"/>
      <c r="K102" s="51"/>
      <c r="L102" s="51"/>
      <c r="M102" s="51"/>
      <c r="N102" s="51"/>
      <c r="O102" s="51"/>
      <c r="P102" s="51"/>
      <c r="Q102" s="51"/>
      <c r="R102" s="51"/>
    </row>
    <row r="104" spans="6:18" x14ac:dyDescent="0.25">
      <c r="I104" s="62"/>
      <c r="J104" s="62"/>
      <c r="K104" s="62"/>
      <c r="L104" s="62"/>
      <c r="M104" s="62"/>
      <c r="N104" s="62"/>
      <c r="O104" s="62"/>
      <c r="P104" s="62"/>
      <c r="Q104" s="62"/>
      <c r="R104" s="62"/>
    </row>
    <row r="105" spans="6:18" x14ac:dyDescent="0.25">
      <c r="I105" s="71">
        <v>0.02</v>
      </c>
      <c r="J105" s="62" t="s">
        <v>121</v>
      </c>
      <c r="K105" s="62"/>
      <c r="L105" s="62"/>
      <c r="M105" s="62"/>
      <c r="N105" s="62"/>
      <c r="O105" s="62"/>
      <c r="P105" s="62"/>
      <c r="Q105" s="62"/>
      <c r="R105" s="62"/>
    </row>
    <row r="106" spans="6:18" x14ac:dyDescent="0.25">
      <c r="I106" s="71">
        <v>0.04</v>
      </c>
      <c r="J106" s="62" t="s">
        <v>122</v>
      </c>
      <c r="K106" s="62"/>
      <c r="L106" s="62"/>
      <c r="M106" s="62"/>
      <c r="N106" s="62"/>
      <c r="O106" s="62"/>
      <c r="P106" s="62"/>
      <c r="Q106" s="62"/>
      <c r="R106" s="62"/>
    </row>
    <row r="107" spans="6:18" x14ac:dyDescent="0.25">
      <c r="I107" s="71">
        <v>0.05</v>
      </c>
      <c r="J107" s="62" t="s">
        <v>133</v>
      </c>
      <c r="K107" s="62"/>
      <c r="L107" s="62"/>
      <c r="M107" s="62"/>
      <c r="N107" s="62"/>
      <c r="O107" s="62"/>
      <c r="P107" s="62"/>
      <c r="Q107" s="62"/>
      <c r="R107" s="62"/>
    </row>
    <row r="108" spans="6:18" x14ac:dyDescent="0.25">
      <c r="I108" s="62">
        <v>25000</v>
      </c>
      <c r="J108" s="62" t="s">
        <v>3</v>
      </c>
      <c r="K108" s="62"/>
      <c r="L108" s="62"/>
      <c r="M108" s="62"/>
      <c r="N108" s="62"/>
      <c r="O108" s="62"/>
      <c r="P108" s="62"/>
      <c r="Q108" s="62"/>
      <c r="R108" s="62"/>
    </row>
    <row r="109" spans="6:18" x14ac:dyDescent="0.25">
      <c r="I109" s="62">
        <v>1</v>
      </c>
      <c r="J109" s="62" t="s">
        <v>70</v>
      </c>
      <c r="K109" s="62"/>
      <c r="L109" s="62"/>
      <c r="M109" s="62"/>
      <c r="N109" s="62"/>
      <c r="O109" s="62"/>
      <c r="P109" s="62"/>
      <c r="Q109" s="62"/>
      <c r="R109" s="62"/>
    </row>
    <row r="110" spans="6:18" x14ac:dyDescent="0.25">
      <c r="I110" s="72">
        <f>PV(I107,I109,,I108)</f>
        <v>-23809.523809523809</v>
      </c>
      <c r="J110" s="62" t="s">
        <v>29</v>
      </c>
      <c r="K110" s="62"/>
      <c r="L110" s="62"/>
      <c r="M110" s="62"/>
      <c r="N110" s="62"/>
      <c r="O110" s="62"/>
      <c r="P110" s="62"/>
      <c r="Q110" s="62"/>
      <c r="R110" s="62"/>
    </row>
    <row r="111" spans="6:18" x14ac:dyDescent="0.25">
      <c r="I111" s="72">
        <f>PV(I106,I109,,I110)</f>
        <v>22893.772893772893</v>
      </c>
      <c r="J111" s="62" t="s">
        <v>27</v>
      </c>
      <c r="K111" s="62"/>
      <c r="L111" s="62"/>
      <c r="M111" s="62"/>
      <c r="N111" s="62"/>
      <c r="O111" s="62"/>
      <c r="P111" s="62"/>
      <c r="Q111" s="62"/>
      <c r="R111" s="62"/>
    </row>
    <row r="112" spans="6:18" x14ac:dyDescent="0.25">
      <c r="I112" s="72">
        <f>PV(I105,I109,,I111)</f>
        <v>-22444.875386051855</v>
      </c>
      <c r="J112" s="62" t="s">
        <v>127</v>
      </c>
      <c r="K112" s="62"/>
      <c r="L112" s="62"/>
      <c r="M112" s="62"/>
      <c r="N112" s="62"/>
      <c r="O112" s="62"/>
      <c r="P112" s="62"/>
      <c r="Q112" s="62"/>
      <c r="R112" s="62"/>
    </row>
    <row r="113" spans="9:18" x14ac:dyDescent="0.25">
      <c r="I113" s="62"/>
      <c r="J113" s="62"/>
      <c r="K113" s="62"/>
      <c r="L113" s="62"/>
      <c r="M113" s="62"/>
      <c r="N113" s="62"/>
      <c r="O113" s="62"/>
      <c r="P113" s="62"/>
      <c r="Q113" s="62"/>
      <c r="R113" s="62"/>
    </row>
    <row r="114" spans="9:18" x14ac:dyDescent="0.25">
      <c r="I114" s="62"/>
      <c r="J114" s="62"/>
      <c r="K114" s="62"/>
      <c r="L114" s="62"/>
      <c r="M114" s="62"/>
      <c r="N114" s="62"/>
      <c r="O114" s="62"/>
      <c r="P114" s="62"/>
      <c r="Q114" s="62"/>
      <c r="R114" s="62"/>
    </row>
    <row r="115" spans="9:18" x14ac:dyDescent="0.25">
      <c r="I115" s="62"/>
      <c r="J115" s="62"/>
      <c r="K115" s="62"/>
      <c r="L115" s="62"/>
      <c r="M115" s="62"/>
      <c r="N115" s="62"/>
      <c r="O115" s="62"/>
      <c r="P115" s="62"/>
      <c r="Q115" s="62"/>
      <c r="R115" s="62"/>
    </row>
    <row r="116" spans="9:18" x14ac:dyDescent="0.25">
      <c r="I116" s="62"/>
      <c r="J116" s="62"/>
      <c r="K116" s="62"/>
      <c r="L116" s="62"/>
      <c r="M116" s="62"/>
      <c r="N116" s="62"/>
      <c r="O116" s="62"/>
      <c r="P116" s="62"/>
      <c r="Q116" s="62"/>
      <c r="R116" s="62"/>
    </row>
    <row r="117" spans="9:18" x14ac:dyDescent="0.25">
      <c r="I117" s="62"/>
      <c r="J117" s="62"/>
      <c r="K117" s="62"/>
      <c r="L117" s="62"/>
      <c r="M117" s="62"/>
      <c r="N117" s="62"/>
      <c r="O117" s="62"/>
      <c r="P117" s="62"/>
      <c r="Q117" s="62"/>
      <c r="R117" s="62"/>
    </row>
    <row r="118" spans="9:18" x14ac:dyDescent="0.25">
      <c r="I118" s="62"/>
      <c r="J118" s="62"/>
      <c r="K118" s="62"/>
      <c r="L118" s="62"/>
      <c r="M118" s="62"/>
      <c r="N118" s="62"/>
      <c r="O118" s="62"/>
      <c r="P118" s="62"/>
      <c r="Q118" s="62"/>
      <c r="R118" s="62"/>
    </row>
    <row r="119" spans="9:18" x14ac:dyDescent="0.25">
      <c r="I119" s="62"/>
      <c r="J119" s="62"/>
      <c r="K119" s="62"/>
      <c r="L119" s="62"/>
      <c r="M119" s="62"/>
      <c r="N119" s="62"/>
      <c r="O119" s="62"/>
      <c r="P119" s="62"/>
      <c r="Q119" s="62"/>
      <c r="R119" s="62"/>
    </row>
    <row r="120" spans="9:18" x14ac:dyDescent="0.25">
      <c r="I120" s="62"/>
      <c r="J120" s="62"/>
      <c r="K120" s="62"/>
      <c r="L120" s="62"/>
      <c r="M120" s="62"/>
      <c r="N120" s="62"/>
      <c r="O120" s="62"/>
      <c r="P120" s="62"/>
      <c r="Q120" s="62"/>
      <c r="R120" s="62"/>
    </row>
    <row r="121" spans="9:18" x14ac:dyDescent="0.25">
      <c r="I121" s="62"/>
      <c r="J121" s="62"/>
      <c r="K121" s="62"/>
      <c r="L121" s="62"/>
      <c r="M121" s="62"/>
      <c r="N121" s="62"/>
      <c r="O121" s="62"/>
      <c r="P121" s="62"/>
      <c r="Q121" s="62"/>
      <c r="R121" s="62"/>
    </row>
    <row r="122" spans="9:18" x14ac:dyDescent="0.25">
      <c r="I122" s="62"/>
      <c r="J122" s="62"/>
      <c r="K122" s="62"/>
      <c r="L122" s="62"/>
      <c r="M122" s="62"/>
      <c r="N122" s="62"/>
      <c r="O122" s="62"/>
      <c r="P122" s="62"/>
      <c r="Q122" s="62"/>
      <c r="R122" s="62"/>
    </row>
    <row r="123" spans="9:18" x14ac:dyDescent="0.25">
      <c r="I123" s="62"/>
      <c r="J123" s="62"/>
      <c r="K123" s="62"/>
      <c r="L123" s="62"/>
      <c r="M123" s="62"/>
      <c r="N123" s="62"/>
      <c r="O123" s="62"/>
      <c r="P123" s="62"/>
      <c r="Q123" s="62"/>
      <c r="R123" s="62"/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דוגמאות מרצה שאלות 1-6</vt:lpstr>
      <vt:lpstr>תרגול עצמי שאלות 7-9</vt:lpstr>
      <vt:lpstr>שאלות לתרגול 10-14</vt:lpstr>
      <vt:lpstr>תרגיל בית 15-18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MoraNaveh</dc:creator>
  <cp:lastModifiedBy>אופיר מאגדי</cp:lastModifiedBy>
  <dcterms:created xsi:type="dcterms:W3CDTF">2019-02-19T11:39:51Z</dcterms:created>
  <dcterms:modified xsi:type="dcterms:W3CDTF">2019-12-07T17:17:57Z</dcterms:modified>
</cp:coreProperties>
</file>